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 codeName="{B08E4597-CF32-672E-EC9B-63DB714DCB7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503083ae56852d/Výuka/2019_2020/Maturita/"/>
    </mc:Choice>
  </mc:AlternateContent>
  <xr:revisionPtr revIDLastSave="61" documentId="11_83B746D547C2769D2F833C0C26C266D1CB3EB046" xr6:coauthVersionLast="45" xr6:coauthVersionMax="45" xr10:uidLastSave="{0AE8F19F-52F8-4E03-9BDB-392718460393}"/>
  <workbookProtection workbookAlgorithmName="SHA-512" workbookHashValue="3gp4jaTqG/5ud2gNHzBfStBVP+rG9HuN08iMxWUJRdoa0GQKMP81H7YHGZYBmGKp0d8doiVlE8EnFPyd2OPDBg==" workbookSaltValue="+Xyk6ZqCkkFcBW1tOV442A==" workbookSpinCount="100000" lockStructure="1"/>
  <bookViews>
    <workbookView xWindow="-120" yWindow="-120" windowWidth="29040" windowHeight="15840" xr2:uid="{00000000-000D-0000-FFFF-FFFF00000000}"/>
  </bookViews>
  <sheets>
    <sheet name="strana 1" sheetId="1" r:id="rId1"/>
    <sheet name="strana 2" sheetId="4" r:id="rId2"/>
    <sheet name="seznamy" sheetId="2" state="hidden" r:id="rId3"/>
    <sheet name="kontrola" sheetId="6" state="hidden" r:id="rId4"/>
  </sheets>
  <definedNames>
    <definedName name="_19stol">seznamy!$C$2:$C$30</definedName>
    <definedName name="ceska20">seznamy!$G$2:$G$48</definedName>
    <definedName name="do18stol">seznamy!$A$2:$A$20</definedName>
    <definedName name="_xlnm.Print_Area" localSheetId="0">'strana 1'!$A$1:$I$31</definedName>
    <definedName name="_xlnm.Print_Area" localSheetId="1">'strana 2'!$A$1:$I$40</definedName>
    <definedName name="OLE_LINK1" localSheetId="2">seznamy!#REF!</definedName>
    <definedName name="OLE_LINK3" localSheetId="2">seznamy!$G$28</definedName>
    <definedName name="stoleti19">#REF!</definedName>
    <definedName name="stoleti19a">seznamy!$C$2:$C$30</definedName>
    <definedName name="svetova20">seznamy!$E$2:$E$34</definedName>
    <definedName name="v19stol">seznamy!$C$2:$C$30</definedName>
    <definedName name="zanry">seznamy!#REF!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31" i="1"/>
  <c r="H30" i="1"/>
  <c r="H29" i="1"/>
  <c r="H28" i="1"/>
  <c r="H27" i="1"/>
  <c r="H26" i="1"/>
  <c r="H25" i="1"/>
  <c r="H24" i="1"/>
  <c r="G40" i="4" l="1"/>
  <c r="H25" i="4"/>
  <c r="H24" i="4"/>
  <c r="H23" i="4"/>
  <c r="H22" i="4"/>
  <c r="H21" i="4"/>
  <c r="H20" i="4"/>
  <c r="H19" i="4"/>
  <c r="H18" i="4"/>
  <c r="H17" i="4"/>
  <c r="H16" i="4"/>
  <c r="H15" i="4"/>
  <c r="H7" i="4"/>
  <c r="K16" i="4" l="1"/>
  <c r="K17" i="4"/>
  <c r="K18" i="4"/>
  <c r="K19" i="4"/>
  <c r="K20" i="4"/>
  <c r="K21" i="4"/>
  <c r="K22" i="4"/>
  <c r="K23" i="4"/>
  <c r="K24" i="4"/>
  <c r="K25" i="4"/>
  <c r="K15" i="4"/>
  <c r="K4" i="4"/>
  <c r="K5" i="4"/>
  <c r="K6" i="4"/>
  <c r="K7" i="4"/>
  <c r="K8" i="4"/>
  <c r="K9" i="4"/>
  <c r="K10" i="4"/>
  <c r="K11" i="4"/>
  <c r="K12" i="4"/>
  <c r="K3" i="4"/>
  <c r="K24" i="1"/>
  <c r="K25" i="1"/>
  <c r="K26" i="1"/>
  <c r="K27" i="1"/>
  <c r="K28" i="1"/>
  <c r="K29" i="1"/>
  <c r="K30" i="1"/>
  <c r="K31" i="1"/>
  <c r="K14" i="1"/>
  <c r="K15" i="1"/>
  <c r="K16" i="1"/>
  <c r="K17" i="1"/>
  <c r="K18" i="1"/>
  <c r="K19" i="1"/>
  <c r="K20" i="1"/>
  <c r="K23" i="1"/>
  <c r="K13" i="1"/>
  <c r="H2" i="6"/>
  <c r="I2" i="6" s="1"/>
  <c r="F2" i="6"/>
  <c r="G2" i="6" s="1"/>
  <c r="D2" i="6"/>
  <c r="E2" i="6" s="1"/>
  <c r="B2" i="6"/>
  <c r="A29" i="1"/>
  <c r="A30" i="1"/>
  <c r="A31" i="1"/>
  <c r="A21" i="4"/>
  <c r="A22" i="4"/>
  <c r="A23" i="4"/>
  <c r="A24" i="4"/>
  <c r="A25" i="4"/>
  <c r="H4" i="4"/>
  <c r="H5" i="4"/>
  <c r="H6" i="4"/>
  <c r="H8" i="4"/>
  <c r="H9" i="4"/>
  <c r="H10" i="4"/>
  <c r="H11" i="4"/>
  <c r="H12" i="4"/>
  <c r="H3" i="4"/>
  <c r="A9" i="4"/>
  <c r="A10" i="4"/>
  <c r="A11" i="4"/>
  <c r="A12" i="4"/>
  <c r="A13" i="1"/>
  <c r="A14" i="1" s="1"/>
  <c r="H13" i="1"/>
  <c r="H14" i="1"/>
  <c r="A15" i="1"/>
  <c r="H15" i="1"/>
  <c r="A16" i="1"/>
  <c r="H16" i="1"/>
  <c r="A17" i="1"/>
  <c r="H17" i="1"/>
  <c r="A18" i="1"/>
  <c r="H18" i="1"/>
  <c r="A19" i="1"/>
  <c r="H19" i="1"/>
  <c r="A20" i="1"/>
  <c r="H20" i="1"/>
  <c r="F6" i="6" l="1"/>
  <c r="E6" i="6"/>
  <c r="G6" i="6"/>
  <c r="C2" i="6"/>
  <c r="K2" i="6" s="1"/>
  <c r="A15" i="6" s="1"/>
  <c r="A34" i="1" s="1"/>
  <c r="A23" i="1"/>
  <c r="A24" i="1" s="1"/>
  <c r="A25" i="1" s="1"/>
  <c r="A26" i="1" s="1"/>
  <c r="A27" i="1" s="1"/>
  <c r="A28" i="1" s="1"/>
  <c r="K21" i="1"/>
  <c r="K26" i="4"/>
  <c r="I6" i="6"/>
  <c r="J6" i="6"/>
  <c r="H6" i="6"/>
  <c r="K13" i="4"/>
  <c r="K32" i="1"/>
  <c r="D6" i="6"/>
  <c r="B6" i="6"/>
  <c r="C6" i="6"/>
  <c r="M6" i="6"/>
  <c r="K6" i="6"/>
  <c r="L6" i="6"/>
  <c r="J2" i="6"/>
  <c r="A3" i="4"/>
  <c r="A4" i="4" s="1"/>
  <c r="A5" i="4" s="1"/>
  <c r="N6" i="6" l="1"/>
  <c r="Q6" i="6" s="1"/>
  <c r="P6" i="6"/>
  <c r="A14" i="6"/>
  <c r="A33" i="1" s="1"/>
  <c r="A6" i="4"/>
  <c r="A7" i="4" s="1"/>
  <c r="A8" i="4" s="1"/>
  <c r="A15" i="4" s="1"/>
  <c r="A16" i="4" s="1"/>
  <c r="A17" i="4" s="1"/>
  <c r="A18" i="4" s="1"/>
  <c r="A19" i="4" s="1"/>
  <c r="A20" i="4" s="1"/>
  <c r="A17" i="6"/>
  <c r="A38" i="1" s="1"/>
  <c r="S6" i="6"/>
  <c r="O6" i="6"/>
  <c r="R6" i="6" s="1"/>
  <c r="A16" i="6" l="1"/>
  <c r="A36" i="1" s="1"/>
  <c r="A19" i="6"/>
  <c r="A40" i="1" s="1"/>
</calcChain>
</file>

<file path=xl/sharedStrings.xml><?xml version="1.0" encoding="utf-8"?>
<sst xmlns="http://schemas.openxmlformats.org/spreadsheetml/2006/main" count="212" uniqueCount="163">
  <si>
    <t>Jméno a příjmení:</t>
  </si>
  <si>
    <t>Třída:</t>
  </si>
  <si>
    <t>Školní rok</t>
  </si>
  <si>
    <t>VLASTNÍ SEZNAM LITERÁRNÍCH DĚL K ÚSTNÍ ČÁSTI</t>
  </si>
  <si>
    <t>MATURITNÍ ZKOUŠKY Z ČESKÉHO JAZYKA A LITERATURY</t>
  </si>
  <si>
    <t>Č.</t>
  </si>
  <si>
    <t>vlastnoruční podpis</t>
  </si>
  <si>
    <t>Datum:</t>
  </si>
  <si>
    <t>Integrovaná střední škola technická Mělník</t>
  </si>
  <si>
    <t>K Učilišti 2566, 276 01 Mělník</t>
  </si>
  <si>
    <t>Jonathan Swift – Gulliverovy cesty</t>
  </si>
  <si>
    <t>Neznámý autor – Epos o Gilgamešovi</t>
  </si>
  <si>
    <t>Neznámý autor – Evangelium sv. Jana</t>
  </si>
  <si>
    <t>Homér – Ílias</t>
  </si>
  <si>
    <t>Sofoklés – Antigona</t>
  </si>
  <si>
    <t>Publius Ovidius Naso – Umění milovat</t>
  </si>
  <si>
    <t>Marcus Aurelius – Hovory k sobě</t>
  </si>
  <si>
    <t>Neznámý autor – První staroslověnská legenda o svatém Václavu</t>
  </si>
  <si>
    <t>Neznámý autor – Píseň o Rollandovi</t>
  </si>
  <si>
    <t>Kosmas – Kronika česká</t>
  </si>
  <si>
    <t>Karel IV. – Život Karlův (Vita Caroli)</t>
  </si>
  <si>
    <t>Miguel Cervantes y Saavedra – Důmyslný rytíř Don Quiote de la Mancha</t>
  </si>
  <si>
    <t>Giovanni Boccaccio – Dekameron</t>
  </si>
  <si>
    <t>William Shakespeare – Hamlet</t>
  </si>
  <si>
    <t>William Shakespeare – Zkrocení zlé ženy</t>
  </si>
  <si>
    <t>Carlo Goldoni – Sluha dvou pánů</t>
  </si>
  <si>
    <t>Molière – Lakomec</t>
  </si>
  <si>
    <t>Daniel Defoe – Robinson Crusoe</t>
  </si>
  <si>
    <t>autor a titul</t>
  </si>
  <si>
    <t>žánr</t>
  </si>
  <si>
    <t xml:space="preserve">     </t>
  </si>
  <si>
    <t>próza</t>
  </si>
  <si>
    <t>poezie</t>
  </si>
  <si>
    <t>drama</t>
  </si>
  <si>
    <t>Václav Kliment Klicpera – Divotvorný klobouk</t>
  </si>
  <si>
    <t>Jan Kollár – Slávy dcera</t>
  </si>
  <si>
    <t>Josef Kajetán Tyl – Strakonický dudák</t>
  </si>
  <si>
    <t>Alexandr Sergejevič Puškin – Evžen Oněgin</t>
  </si>
  <si>
    <t>Victor Hugo – Chrám Matky Boží v Paříži</t>
  </si>
  <si>
    <t>Edgar Allan Poe – Jáma a kyvadlo</t>
  </si>
  <si>
    <t>Karel Hynek Mácha – Máj</t>
  </si>
  <si>
    <t>Jan Neruda – Povídky malostranské</t>
  </si>
  <si>
    <t>Karel Havlíček Borovský – Král Lávra</t>
  </si>
  <si>
    <t>Karel Havlíček Borovský – Tyrolské elegie</t>
  </si>
  <si>
    <t>Karel Jaromír Erben – Kytice</t>
  </si>
  <si>
    <t>Božena Němcová – Babička</t>
  </si>
  <si>
    <t>Charles Dickens – Oliver Twist</t>
  </si>
  <si>
    <t>Honoré de Balzac – Otec Goriot</t>
  </si>
  <si>
    <t>Gustav Flaubert – Bouvard a Pécuchet</t>
  </si>
  <si>
    <t>Émile Zola – Zabiják</t>
  </si>
  <si>
    <t>Nikolaj Vasiljevič Gogol – Revizor</t>
  </si>
  <si>
    <t>Fjodor Michajlovič Dostojevskij – Zločin a trest</t>
  </si>
  <si>
    <t>Henryk Sienkiewicz – Quo vadis</t>
  </si>
  <si>
    <t>Alois a Vilém Mrštíkovi – Maryša</t>
  </si>
  <si>
    <t>Jaroslav Vrchlický – Noc na Karlštejně</t>
  </si>
  <si>
    <t>Svatopluk Čech – Nový epochální výlet pana Broučka, tentokráte do XV. Století</t>
  </si>
  <si>
    <t>Svatopluk Čech – Písně otroka</t>
  </si>
  <si>
    <t>Alois Jirásek – Filosofská historie</t>
  </si>
  <si>
    <t>Oscar Wilde – Jak je důležité míti Filipa</t>
  </si>
  <si>
    <t>Oscar Wilde – Obraz Doriana Graye</t>
  </si>
  <si>
    <t>Charles Baudelaire – Květy zla</t>
  </si>
  <si>
    <t>Karel Hlaváček – Pozdě k ránu</t>
  </si>
  <si>
    <t>Literatura do konce 18. stol. (min. 2 díla)</t>
  </si>
  <si>
    <t>Literatura 19. stol. (min. 3 díla)</t>
  </si>
  <si>
    <t>Světová literatura 20. a 21. století (min. 4 díla)</t>
  </si>
  <si>
    <t>Česká literatura 20. a 21. století (min. 5 děl)</t>
  </si>
  <si>
    <t>George Bernard Shaw – Pygmalion</t>
  </si>
  <si>
    <t>Erich Maria Remarque – Na západní frontě klid</t>
  </si>
  <si>
    <t>Romain Rolland – Petr a Lucie</t>
  </si>
  <si>
    <t>Bertold Brecht – Matka Kuráž a její děti</t>
  </si>
  <si>
    <t>Ernest Hemingway – Stařec a moře</t>
  </si>
  <si>
    <t>Eugène Ionesco – Plešatá zpěvačka</t>
  </si>
  <si>
    <t>Ray Bradbury – 451 stupňů Fahrenheita</t>
  </si>
  <si>
    <t>Gabriel José García Márquez – Láska za časů cholery</t>
  </si>
  <si>
    <t>John Steinbeck – Na východ od ráje</t>
  </si>
  <si>
    <t>George Orwell – Farma zvířat</t>
  </si>
  <si>
    <t>George Orwell – 1984</t>
  </si>
  <si>
    <t>Agata Christie – Vražda v Orient-expresu</t>
  </si>
  <si>
    <t>Antoine de Saint-Exupéry – Malý princ</t>
  </si>
  <si>
    <t>Anna Franková – Deník Anny Frankové</t>
  </si>
  <si>
    <t>John Ronald Reuel Tolkien – Pán prstenů</t>
  </si>
  <si>
    <t>Vladimír Nabokov – Lolita</t>
  </si>
  <si>
    <t>Alberto Moravia – Horalka</t>
  </si>
  <si>
    <t>Samuel Beckett – Čekání na Godota</t>
  </si>
  <si>
    <t>Jerome David Salinger – Kdo chytá v žitě</t>
  </si>
  <si>
    <t>Ken Kesey – Vyhoďme ho z kola ven</t>
  </si>
  <si>
    <t>Allen Ginsberg – Kvílení</t>
  </si>
  <si>
    <t>William Clark  Styron – Sofiina volba</t>
  </si>
  <si>
    <t>Joseph Heller – Hlava XXII</t>
  </si>
  <si>
    <t>Edgar Lawrence Doctorow – Ragtime</t>
  </si>
  <si>
    <t>Robert Fulghum – Všechno, co potřebuji znát, jsem se naučil v mateřské školce</t>
  </si>
  <si>
    <t>Alexandr Isajevič Solženicyn – Souostroví Gulag – 1. díl</t>
  </si>
  <si>
    <t>John Kennedy Toole – Spolčení hlupců</t>
  </si>
  <si>
    <t>Umberto Eco – Jméno růže</t>
  </si>
  <si>
    <t>Anton Myrer – Poslední kabriolet</t>
  </si>
  <si>
    <t>John Irving – Svět podle Garpa</t>
  </si>
  <si>
    <t>Kai Hermann – My děti ze stanice ZOO</t>
  </si>
  <si>
    <t>Viliam Klimáček – Gotika</t>
  </si>
  <si>
    <t>Martin Čičvák – Dům, kde to dělají dobře</t>
  </si>
  <si>
    <t>Franz Kafka – Proměna</t>
  </si>
  <si>
    <t>Jaroslav Hašek – Osudy dobrého vojáka Švejka za světové války – 1. díl</t>
  </si>
  <si>
    <t>Viktor Dyk – Krysař</t>
  </si>
  <si>
    <t>Karel Poláček – Bylo nás pět</t>
  </si>
  <si>
    <t>Jan Drda – Němá barikáda</t>
  </si>
  <si>
    <t>Josef Kainar – Nové mýty</t>
  </si>
  <si>
    <t>František Gellner – Po nás ať přijde potopa</t>
  </si>
  <si>
    <t>Jiří Wolker – Těžká hodina</t>
  </si>
  <si>
    <t>Jaroslav Seifert – Přilba hlíny</t>
  </si>
  <si>
    <t>Ivan Olbracht – Nikola Šuhaj loupežník</t>
  </si>
  <si>
    <t>Vladislav Vančura – Rozmarné léto</t>
  </si>
  <si>
    <t>Vladislav Vančura – Markéta Lazarová</t>
  </si>
  <si>
    <t>Jiří Voskovec, Jan Werich – Těžká Barbora</t>
  </si>
  <si>
    <t>Karel Čapek – Bílá nemoc</t>
  </si>
  <si>
    <t>Karel Čapek – Válka s mloky</t>
  </si>
  <si>
    <t>Karel Čapek – R. U. R.</t>
  </si>
  <si>
    <t>Karel Čapek – Matka</t>
  </si>
  <si>
    <t>František Halas – Torzo naděje</t>
  </si>
  <si>
    <t>Vítězslav Nezval – Manon Lescaut</t>
  </si>
  <si>
    <t>Karel Poláček – Hostinec U Kamenného stolu</t>
  </si>
  <si>
    <t>Jan Otčenášek – Romeo, Julie a tma</t>
  </si>
  <si>
    <t>Josef Škvorecký – Zbabělci</t>
  </si>
  <si>
    <t>Josef Škvorecký – Tankový prapor</t>
  </si>
  <si>
    <t>Arnošt Lustig – Modlitba pro Kateřinu Horovitzovou</t>
  </si>
  <si>
    <t>Ladislav Fuks – Spalovač mrtvol</t>
  </si>
  <si>
    <t>Jiří Orten – Elegie</t>
  </si>
  <si>
    <t>Bohumil Hrabal – Ostře sledované vlaky</t>
  </si>
  <si>
    <t>Bohumil Hrabal – Postřižiny</t>
  </si>
  <si>
    <t>Bohumil Hrabal – Obsluhoval jsem anglického krále</t>
  </si>
  <si>
    <t>Václav Hrabě – Blues pro bláznivou holku</t>
  </si>
  <si>
    <t>Václav Kaplický – Kladivo na čarodějnice</t>
  </si>
  <si>
    <t>Karel Kryl – Kníška Karla Kryla</t>
  </si>
  <si>
    <t>Milan Kundera – Nesnesitelná lehkost bytí</t>
  </si>
  <si>
    <t>Ota Pavel – Smrt krásných srnců (vydání po roce 1990)</t>
  </si>
  <si>
    <t>Michal Viewegh – Báječná léta pod psa</t>
  </si>
  <si>
    <t>Michal Viewegh – Účastníci zájezdu</t>
  </si>
  <si>
    <t>Ivan Martin Magor Jirous – Magorovy labutí písně</t>
  </si>
  <si>
    <t>Václav Havel – Odcházení</t>
  </si>
  <si>
    <t>Václav Havel – Audience</t>
  </si>
  <si>
    <t>Jiří Suchý – Klokočí</t>
  </si>
  <si>
    <t>Jiří Žáček – Rýmy pro kočku a pod psa</t>
  </si>
  <si>
    <t>Miloslav Šimek, Jiří Grossmann – Povídky</t>
  </si>
  <si>
    <t>Oldřich Daněk – Zdaleka ne tak ošklivá jak se původně zdálo</t>
  </si>
  <si>
    <t>Petr Šabach – Hovno hoří</t>
  </si>
  <si>
    <t>Zdeněk Svěrák, Ladislav Smoljak – Posel z Liptákova</t>
  </si>
  <si>
    <t>Jan Pelc – … a bude hůř</t>
  </si>
  <si>
    <t>Radek John – Memento</t>
  </si>
  <si>
    <t>Vyplňujte jen šedě podbarvená pole! Bílá pole jsou nepřístupná.</t>
  </si>
  <si>
    <t>strana 2/2</t>
  </si>
  <si>
    <t>Počet děl celkem</t>
  </si>
  <si>
    <t>1. kat.</t>
  </si>
  <si>
    <t>2. kat.</t>
  </si>
  <si>
    <t>3. kat.</t>
  </si>
  <si>
    <t>4. kategorie</t>
  </si>
  <si>
    <t>Celkem</t>
  </si>
  <si>
    <t>Počet děl</t>
  </si>
  <si>
    <t>4. kat.</t>
  </si>
  <si>
    <t>Kontrola</t>
  </si>
  <si>
    <t>William Shakespeare - Romeo a Julie</t>
  </si>
  <si>
    <t>2019/2020</t>
  </si>
  <si>
    <t>Seznam lit. děl k MZ 19/20</t>
  </si>
  <si>
    <t>Božena Němcová – Divá Bára</t>
  </si>
  <si>
    <t>Ondřej Polívka</t>
  </si>
  <si>
    <t>2.PE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</si>
</sst>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d\.\ mmmm\ yyyy;@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sz val="11"/>
      <color theme="1"/>
      <name val="Open Sans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9" fillId="0" borderId="0" xfId="0" applyFont="1"/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3" fillId="2" borderId="0" xfId="0" applyFont="1" applyFill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Protection="1"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center" wrapText="1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49" fontId="11" fillId="3" borderId="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0" fontId="0" fillId="2" borderId="27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left" vertical="center"/>
      <protection locked="0" hidden="1"/>
    </xf>
    <xf numFmtId="0" fontId="0" fillId="3" borderId="5" xfId="0" applyFont="1" applyFill="1" applyBorder="1" applyAlignment="1" applyProtection="1">
      <alignment horizontal="left" vertical="center"/>
      <protection locked="0" hidden="1"/>
    </xf>
    <xf numFmtId="0" fontId="0" fillId="3" borderId="6" xfId="0" applyFont="1" applyFill="1" applyBorder="1" applyAlignment="1" applyProtection="1">
      <alignment horizontal="left" vertical="center"/>
      <protection locked="0" hidden="1"/>
    </xf>
    <xf numFmtId="0" fontId="0" fillId="3" borderId="24" xfId="0" applyFont="1" applyFill="1" applyBorder="1" applyAlignment="1" applyProtection="1">
      <alignment horizontal="left" vertical="center"/>
      <protection locked="0" hidden="1"/>
    </xf>
    <xf numFmtId="0" fontId="0" fillId="3" borderId="25" xfId="0" applyFont="1" applyFill="1" applyBorder="1" applyAlignment="1" applyProtection="1">
      <alignment horizontal="left" vertical="center"/>
      <protection locked="0" hidden="1"/>
    </xf>
    <xf numFmtId="0" fontId="0" fillId="3" borderId="26" xfId="0" applyFont="1" applyFill="1" applyBorder="1" applyAlignment="1" applyProtection="1">
      <alignment horizontal="left" vertical="center"/>
      <protection locked="0" hidden="1"/>
    </xf>
    <xf numFmtId="0" fontId="0" fillId="3" borderId="1" xfId="0" applyFont="1" applyFill="1" applyBorder="1" applyAlignment="1" applyProtection="1">
      <alignment horizontal="left" vertical="center"/>
      <protection locked="0" hidden="1"/>
    </xf>
    <xf numFmtId="0" fontId="0" fillId="3" borderId="2" xfId="0" applyFont="1" applyFill="1" applyBorder="1" applyAlignment="1" applyProtection="1">
      <alignment horizontal="left" vertical="center"/>
      <protection locked="0" hidden="1"/>
    </xf>
    <xf numFmtId="0" fontId="0" fillId="3" borderId="3" xfId="0" applyFont="1" applyFill="1" applyBorder="1" applyAlignment="1" applyProtection="1">
      <alignment horizontal="left" vertical="center"/>
      <protection locked="0" hidden="1"/>
    </xf>
    <xf numFmtId="0" fontId="2" fillId="4" borderId="29" xfId="0" applyFont="1" applyFill="1" applyBorder="1" applyAlignment="1" applyProtection="1">
      <alignment horizontal="center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8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0" fillId="3" borderId="11" xfId="0" applyFont="1" applyFill="1" applyBorder="1" applyAlignment="1" applyProtection="1">
      <alignment horizontal="left" vertical="center"/>
      <protection locked="0" hidden="1"/>
    </xf>
    <xf numFmtId="0" fontId="0" fillId="3" borderId="13" xfId="0" applyFont="1" applyFill="1" applyBorder="1" applyAlignment="1" applyProtection="1">
      <alignment horizontal="left" vertical="center"/>
      <protection locked="0" hidden="1"/>
    </xf>
    <xf numFmtId="0" fontId="0" fillId="3" borderId="12" xfId="0" applyFont="1" applyFill="1" applyBorder="1" applyAlignment="1" applyProtection="1">
      <alignment horizontal="left" vertical="center"/>
      <protection locked="0" hidden="1"/>
    </xf>
    <xf numFmtId="0" fontId="0" fillId="3" borderId="32" xfId="0" applyFont="1" applyFill="1" applyBorder="1" applyAlignment="1" applyProtection="1">
      <alignment horizontal="left" vertical="center"/>
      <protection locked="0" hidden="1"/>
    </xf>
    <xf numFmtId="0" fontId="0" fillId="3" borderId="33" xfId="0" applyFont="1" applyFill="1" applyBorder="1" applyAlignment="1" applyProtection="1">
      <alignment horizontal="left" vertical="center"/>
      <protection locked="0" hidden="1"/>
    </xf>
    <xf numFmtId="0" fontId="0" fillId="3" borderId="34" xfId="0" applyFont="1" applyFill="1" applyBorder="1" applyAlignment="1" applyProtection="1">
      <alignment horizontal="left" vertic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3" fillId="3" borderId="25" xfId="0" applyFont="1" applyFill="1" applyBorder="1" applyAlignment="1" applyProtection="1">
      <alignment horizontal="left" vertical="center"/>
      <protection locked="0" hidden="1"/>
    </xf>
    <xf numFmtId="0" fontId="3" fillId="3" borderId="26" xfId="0" applyFont="1" applyFill="1" applyBorder="1" applyAlignment="1" applyProtection="1">
      <alignment horizontal="left" vertical="center"/>
      <protection locked="0"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left" vertical="center"/>
      <protection locked="0" hidden="1"/>
    </xf>
    <xf numFmtId="0" fontId="3" fillId="3" borderId="6" xfId="0" applyFont="1" applyFill="1" applyBorder="1" applyAlignment="1" applyProtection="1">
      <alignment horizontal="left" vertical="center"/>
      <protection locked="0"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0" fillId="2" borderId="0" xfId="0" applyNumberFormat="1" applyFont="1" applyFill="1" applyBorder="1" applyAlignment="1" applyProtection="1">
      <alignment horizontal="right" wrapText="1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1">
    <cellStyle name="Normální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K41"/>
  <sheetViews>
    <sheetView tabSelected="1" topLeftCell="A16" zoomScaleNormal="100" workbookViewId="0">
      <selection activeCell="Q32" sqref="Q32"/>
    </sheetView>
  </sheetViews>
  <sheetFormatPr defaultRowHeight="15"/>
  <cols>
    <col min="1" max="1" width="6" style="13" bestFit="1" customWidth="1"/>
    <col min="2" max="2" width="13.28515625" style="13" customWidth="1"/>
    <col min="3" max="10" width="9.140625" style="13"/>
    <col min="11" max="11" width="10.85546875" style="13" hidden="1" customWidth="1"/>
    <col min="12" max="12" width="10.85546875" style="13" bestFit="1" customWidth="1"/>
    <col min="13" max="16384" width="9.140625" style="13"/>
  </cols>
  <sheetData>
    <row r="1" spans="1:11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11">
      <c r="A2" s="25" t="s">
        <v>9</v>
      </c>
      <c r="B2" s="25"/>
      <c r="C2" s="25"/>
      <c r="D2" s="25"/>
      <c r="E2" s="25"/>
      <c r="F2" s="25"/>
      <c r="G2" s="25"/>
      <c r="H2" s="25"/>
      <c r="I2" s="25"/>
    </row>
    <row r="4" spans="1:11" ht="20.2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11" ht="20.2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</row>
    <row r="7" spans="1:11" ht="20.100000000000001" customHeight="1">
      <c r="A7" s="28" t="s">
        <v>0</v>
      </c>
      <c r="B7" s="28"/>
      <c r="C7" s="35" t="s">
        <v>161</v>
      </c>
      <c r="D7" s="35"/>
      <c r="E7" s="35"/>
      <c r="F7" s="35"/>
      <c r="G7" s="35"/>
      <c r="H7" s="35"/>
      <c r="I7" s="35"/>
    </row>
    <row r="9" spans="1:11" ht="20.100000000000001" customHeight="1">
      <c r="A9" s="14" t="s">
        <v>1</v>
      </c>
      <c r="B9" s="15"/>
      <c r="C9" s="19" t="s">
        <v>162</v>
      </c>
      <c r="F9" s="41" t="s">
        <v>2</v>
      </c>
      <c r="G9" s="41"/>
      <c r="H9" s="39" t="s">
        <v>158</v>
      </c>
      <c r="I9" s="40"/>
    </row>
    <row r="10" spans="1:11" ht="15.75" thickBot="1">
      <c r="A10" s="16"/>
      <c r="B10" s="16"/>
      <c r="C10" s="16"/>
      <c r="D10" s="16"/>
      <c r="E10" s="16"/>
      <c r="F10" s="16"/>
      <c r="G10" s="16"/>
      <c r="H10" s="16"/>
      <c r="I10" s="16"/>
    </row>
    <row r="11" spans="1:11" ht="20.100000000000001" customHeight="1">
      <c r="A11" s="36" t="s">
        <v>62</v>
      </c>
      <c r="B11" s="37"/>
      <c r="C11" s="37"/>
      <c r="D11" s="37"/>
      <c r="E11" s="37"/>
      <c r="F11" s="37"/>
      <c r="G11" s="37"/>
      <c r="H11" s="37"/>
      <c r="I11" s="38"/>
    </row>
    <row r="12" spans="1:11" ht="20.100000000000001" customHeight="1" thickBot="1">
      <c r="A12" s="17" t="s">
        <v>5</v>
      </c>
      <c r="B12" s="29" t="s">
        <v>28</v>
      </c>
      <c r="C12" s="58"/>
      <c r="D12" s="58"/>
      <c r="E12" s="58"/>
      <c r="F12" s="58"/>
      <c r="G12" s="59"/>
      <c r="H12" s="29" t="s">
        <v>29</v>
      </c>
      <c r="I12" s="30"/>
    </row>
    <row r="13" spans="1:11" ht="20.100000000000001" customHeight="1" thickTop="1">
      <c r="A13" s="2">
        <f>IF(B13="","",1)</f>
        <v>1</v>
      </c>
      <c r="B13" s="60" t="s">
        <v>11</v>
      </c>
      <c r="C13" s="61"/>
      <c r="D13" s="61"/>
      <c r="E13" s="61"/>
      <c r="F13" s="61"/>
      <c r="G13" s="62"/>
      <c r="H13" s="31" t="str">
        <f>IF(B13=0,"",IF(OR(B13=seznamy!$A$3,B13=seznamy!$A$6,B13=seznamy!$A$7,B13=seznamy!$A$8,B13=seznamy!$A$10,B13=seznamy!$A$11,B13=seznamy!$A$12,B13=seznamy!$A$13,B13=seznamy!$A$19,B13=seznamy!$A$20),"próza",IF(OR(B13=seznamy!$A$2,B13=seznamy!$A$4,B13=seznamy!$A$9),"poezie","drama")))</f>
        <v>poezie</v>
      </c>
      <c r="I13" s="32"/>
      <c r="K13" s="13" t="b">
        <f>COUNTIF(B13:B20,B13)&gt;1</f>
        <v>0</v>
      </c>
    </row>
    <row r="14" spans="1:11" ht="20.100000000000001" customHeight="1">
      <c r="A14" s="3">
        <f>IF(A13="","",2)</f>
        <v>2</v>
      </c>
      <c r="B14" s="44" t="s">
        <v>13</v>
      </c>
      <c r="C14" s="45"/>
      <c r="D14" s="45"/>
      <c r="E14" s="45"/>
      <c r="F14" s="45"/>
      <c r="G14" s="46"/>
      <c r="H14" s="33" t="str">
        <f>IF(B14=0,"",IF(OR(B14=seznamy!$A$3,B14=seznamy!$A$6,B14=seznamy!$A$7,B14=seznamy!$A$8,B14=seznamy!$A$10,B14=seznamy!$A$11,B14=seznamy!$A$12,B14=seznamy!$A$13,B14=seznamy!$A$19,B14=seznamy!$A$20),"próza",IF(OR(B14=seznamy!$A$2,B14=seznamy!$A$4,B14=seznamy!$A$9),"poezie","drama")))</f>
        <v>poezie</v>
      </c>
      <c r="I14" s="34"/>
      <c r="K14" s="13" t="b">
        <f t="shared" ref="K14:K20" si="0">COUNTIF(B14:B21,B14)&gt;1</f>
        <v>0</v>
      </c>
    </row>
    <row r="15" spans="1:11" ht="20.100000000000001" customHeight="1">
      <c r="A15" s="3">
        <f>IF(B15=0,"",A14+1)</f>
        <v>3</v>
      </c>
      <c r="B15" s="44" t="s">
        <v>14</v>
      </c>
      <c r="C15" s="45"/>
      <c r="D15" s="45"/>
      <c r="E15" s="45"/>
      <c r="F15" s="45"/>
      <c r="G15" s="46"/>
      <c r="H15" s="33" t="str">
        <f>IF(B15=0,"",IF(OR(B15=seznamy!$A$3,B15=seznamy!$A$6,B15=seznamy!$A$7,B15=seznamy!$A$8,B15=seznamy!$A$10,B15=seznamy!$A$11,B15=seznamy!$A$12,B15=seznamy!$A$13,B15=seznamy!$A$19,B15=seznamy!$A$20),"próza",IF(OR(B15=seznamy!$A$2,B15=seznamy!$A$4,B15=seznamy!$A$9),"poezie","drama")))</f>
        <v>drama</v>
      </c>
      <c r="I15" s="34"/>
      <c r="K15" s="13" t="b">
        <f t="shared" si="0"/>
        <v>0</v>
      </c>
    </row>
    <row r="16" spans="1:11" ht="20.100000000000001" customHeight="1">
      <c r="A16" s="3">
        <f>IF(B16=0,"",A15+1)</f>
        <v>4</v>
      </c>
      <c r="B16" s="44" t="s">
        <v>21</v>
      </c>
      <c r="C16" s="45"/>
      <c r="D16" s="45"/>
      <c r="E16" s="45"/>
      <c r="F16" s="45"/>
      <c r="G16" s="46"/>
      <c r="H16" s="33" t="str">
        <f>IF(B16=0,"",IF(OR(B16=seznamy!$A$3,B16=seznamy!$A$6,B16=seznamy!$A$7,B16=seznamy!$A$8,B16=seznamy!$A$10,B16=seznamy!$A$11,B16=seznamy!$A$12,B16=seznamy!$A$13,B16=seznamy!$A$19,B16=seznamy!$A$20),"próza",IF(OR(B16=seznamy!$A$2,B16=seznamy!$A$4,B16=seznamy!$A$9),"poezie","drama")))</f>
        <v>próza</v>
      </c>
      <c r="I16" s="34"/>
      <c r="K16" s="13" t="b">
        <f t="shared" si="0"/>
        <v>0</v>
      </c>
    </row>
    <row r="17" spans="1:11" ht="20.100000000000001" customHeight="1">
      <c r="A17" s="3">
        <f t="shared" ref="A17:A20" si="1">IF(B17=0,"",A16+1)</f>
        <v>5</v>
      </c>
      <c r="B17" s="44" t="s">
        <v>26</v>
      </c>
      <c r="C17" s="45"/>
      <c r="D17" s="45"/>
      <c r="E17" s="45"/>
      <c r="F17" s="45"/>
      <c r="G17" s="46"/>
      <c r="H17" s="33" t="str">
        <f>IF(B17=0,"",IF(OR(B17=seznamy!$A$3,B17=seznamy!$A$6,B17=seznamy!$A$7,B17=seznamy!$A$8,B17=seznamy!$A$10,B17=seznamy!$A$11,B17=seznamy!$A$12,B17=seznamy!$A$13,B17=seznamy!$A$19,B17=seznamy!$A$20),"próza",IF(OR(B17=seznamy!$A$2,B17=seznamy!$A$4,B17=seznamy!$A$9),"poezie","drama")))</f>
        <v>drama</v>
      </c>
      <c r="I17" s="34"/>
      <c r="K17" s="13" t="b">
        <f t="shared" si="0"/>
        <v>0</v>
      </c>
    </row>
    <row r="18" spans="1:11" ht="20.100000000000001" customHeight="1">
      <c r="A18" s="3" t="str">
        <f t="shared" si="1"/>
        <v/>
      </c>
      <c r="B18" s="44"/>
      <c r="C18" s="45"/>
      <c r="D18" s="45"/>
      <c r="E18" s="45"/>
      <c r="F18" s="45"/>
      <c r="G18" s="46"/>
      <c r="H18" s="33" t="str">
        <f>IF(B18=0,"",IF(OR(B18=seznamy!$A$3,B18=seznamy!$A$6,B18=seznamy!$A$7,B18=seznamy!$A$8,B18=seznamy!$A$10,B18=seznamy!$A$11,B18=seznamy!$A$12,B18=seznamy!$A$13,B18=seznamy!$A$19,B18=seznamy!$A$20),"próza",IF(OR(B18=seznamy!$A$2,B18=seznamy!$A$4,B18=seznamy!$A$9),"poezie","drama")))</f>
        <v/>
      </c>
      <c r="I18" s="34"/>
      <c r="K18" s="13" t="b">
        <f t="shared" si="0"/>
        <v>0</v>
      </c>
    </row>
    <row r="19" spans="1:11" ht="20.100000000000001" customHeight="1">
      <c r="A19" s="3" t="str">
        <f t="shared" si="1"/>
        <v/>
      </c>
      <c r="B19" s="44"/>
      <c r="C19" s="45"/>
      <c r="D19" s="45"/>
      <c r="E19" s="45"/>
      <c r="F19" s="45"/>
      <c r="G19" s="46"/>
      <c r="H19" s="33" t="str">
        <f>IF(B19=0,"",IF(OR(B19=seznamy!$A$3,B19=seznamy!$A$6,B19=seznamy!$A$7,B19=seznamy!$A$8,B19=seznamy!$A$10,B19=seznamy!$A$11,B19=seznamy!$A$12,B19=seznamy!$A$13,B19=seznamy!$A$19,B19=seznamy!$A$20),"próza",IF(OR(B19=seznamy!$A$2,B19=seznamy!$A$4,B19=seznamy!$A$9),"poezie","drama")))</f>
        <v/>
      </c>
      <c r="I19" s="34"/>
      <c r="K19" s="13" t="b">
        <f t="shared" si="0"/>
        <v>0</v>
      </c>
    </row>
    <row r="20" spans="1:11" ht="20.100000000000001" customHeight="1" thickBot="1">
      <c r="A20" s="4" t="str">
        <f t="shared" si="1"/>
        <v/>
      </c>
      <c r="B20" s="47"/>
      <c r="C20" s="48"/>
      <c r="D20" s="48"/>
      <c r="E20" s="48"/>
      <c r="F20" s="48"/>
      <c r="G20" s="49"/>
      <c r="H20" s="42" t="str">
        <f>IF(B20=0,"",IF(OR(B20=seznamy!$A$3,B20=seznamy!$A$6,B20=seznamy!$A$7,B20=seznamy!$A$8,B20=seznamy!$A$10,B20=seznamy!$A$11,B20=seznamy!$A$12,B20=seznamy!$A$13,B20=seznamy!$A$19,B20=seznamy!$A$20),"próza",IF(OR(B20=seznamy!$A$2,B20=seznamy!$A$4,B20=seznamy!$A$9),"poezie","drama")))</f>
        <v/>
      </c>
      <c r="I20" s="43"/>
      <c r="K20" s="13" t="b">
        <f t="shared" si="0"/>
        <v>0</v>
      </c>
    </row>
    <row r="21" spans="1:11" ht="20.100000000000001" customHeight="1">
      <c r="A21" s="53" t="s">
        <v>63</v>
      </c>
      <c r="B21" s="54"/>
      <c r="C21" s="54"/>
      <c r="D21" s="54"/>
      <c r="E21" s="54"/>
      <c r="F21" s="54"/>
      <c r="G21" s="54"/>
      <c r="H21" s="54"/>
      <c r="I21" s="55"/>
      <c r="K21" s="18">
        <f>COUNTIF(K13:K20,TRUE)</f>
        <v>0</v>
      </c>
    </row>
    <row r="22" spans="1:11" ht="20.100000000000001" customHeight="1" thickBot="1">
      <c r="A22" s="17" t="s">
        <v>5</v>
      </c>
      <c r="B22" s="29" t="s">
        <v>28</v>
      </c>
      <c r="C22" s="58"/>
      <c r="D22" s="58"/>
      <c r="E22" s="58"/>
      <c r="F22" s="58"/>
      <c r="G22" s="59"/>
      <c r="H22" s="29" t="s">
        <v>29</v>
      </c>
      <c r="I22" s="30"/>
    </row>
    <row r="23" spans="1:11" ht="20.100000000000001" customHeight="1" thickTop="1">
      <c r="A23" s="2">
        <f>IF(B23="","",IF(A20="",IF(A19="",IF(A18="",IF(A17="",IF(A16="",IF(A15="",IF(B14="","",A14+1),A15+1),A16+1),A17+1),A18+1),A19+1),A20+1))</f>
        <v>6</v>
      </c>
      <c r="B23" s="50" t="s">
        <v>38</v>
      </c>
      <c r="C23" s="51"/>
      <c r="D23" s="51"/>
      <c r="E23" s="51"/>
      <c r="F23" s="51"/>
      <c r="G23" s="52"/>
      <c r="H23" s="56" t="str">
        <f>IF(B23="","",IF(OR(B23=seznamy!$C$6,B23=seznamy!$C$9,B23=seznamy!$C$13,B23=seznamy!$C$14,B23=seznamy!$C$15,B23=seznamy!$C$16,B23=seznamy!$C$17,B23=seznamy!$C$18,B23=seznamy!$C$20,B23=seznamy!$C$21,B23=seznamy!$C$24,B23=seznamy!$C$26,B23=seznamy!$C$28),"próza",IF(OR(B23=seznamy!$C$3,B23=seznamy!$C$5,B23=seznamy!$C$7,B23=seznamy!$C$8,B23=seznamy!$C$10,B23=seznamy!$C$11,B23=seznamy!$C$12,B23=seznamy!$C$25,B23=seznamy!$C$29,B23=seznamy!$C$30),"poezie","drama")))</f>
        <v>próza</v>
      </c>
      <c r="I23" s="57"/>
      <c r="K23" s="13" t="b">
        <f>COUNTIF(B23:B31,B23)&gt;1</f>
        <v>0</v>
      </c>
    </row>
    <row r="24" spans="1:11" ht="20.100000000000001" customHeight="1">
      <c r="A24" s="3">
        <f>IF(B24="","",IF(A23="","",A23+1))</f>
        <v>7</v>
      </c>
      <c r="B24" s="50" t="s">
        <v>40</v>
      </c>
      <c r="C24" s="51"/>
      <c r="D24" s="51"/>
      <c r="E24" s="51"/>
      <c r="F24" s="51"/>
      <c r="G24" s="52"/>
      <c r="H24" s="33" t="str">
        <f>IF(B24="","",IF(OR(B24=seznamy!$C$6,B24=seznamy!$C$9,B24=seznamy!$C$13,B24=seznamy!$C$6,B24=seznamy!$C$15,B24=seznamy!$C$16,B24=seznamy!$C$17,B24=seznamy!$C$18,B24=seznamy!$C$20,B24=seznamy!$C$21,B24=seznamy!$C$24,B24=seznamy!$C$26,B24=seznamy!$C$28),"próza",IF(OR(B24=seznamy!$C$3,B24=seznamy!$C$5,B24=seznamy!$C$7,B24=seznamy!$C$8,B24=seznamy!$C$10,B24=seznamy!$C$11,B24=seznamy!$C$12,B24=seznamy!$C$25,B24=seznamy!$C$29,B24=seznamy!$C$30),"poezie","drama")))</f>
        <v>poezie</v>
      </c>
      <c r="I24" s="34"/>
      <c r="K24" s="13" t="b">
        <f t="shared" ref="K24:K31" si="2">COUNTIF(B24:B32,B24)&gt;1</f>
        <v>0</v>
      </c>
    </row>
    <row r="25" spans="1:11" ht="20.100000000000001" customHeight="1">
      <c r="A25" s="3">
        <f t="shared" ref="A25:A31" si="3">IF(B25="","",IF(A24="","",A24+1))</f>
        <v>8</v>
      </c>
      <c r="B25" s="50" t="s">
        <v>41</v>
      </c>
      <c r="C25" s="51"/>
      <c r="D25" s="51"/>
      <c r="E25" s="51"/>
      <c r="F25" s="51"/>
      <c r="G25" s="52"/>
      <c r="H25" s="33" t="str">
        <f>IF(B25="","",IF(OR(B25=seznamy!$C$6,B25=seznamy!$C$9,B25=seznamy!$C$13,B25=seznamy!$C$6,B25=seznamy!$C$15,B25=seznamy!$C$16,B25=seznamy!$C$17,B25=seznamy!$C$18,B25=seznamy!$C$20,B25=seznamy!$C$21,B25=seznamy!$C$24,B25=seznamy!$C$26,B25=seznamy!$C$28),"próza",IF(OR(B25=seznamy!$C$3,B25=seznamy!$C$5,B25=seznamy!$C$7,B25=seznamy!$C$8,B25=seznamy!$C$10,B25=seznamy!$C$11,B25=seznamy!$C$12,B25=seznamy!$C$25,B25=seznamy!$C$29,B25=seznamy!$C$30),"poezie","drama")))</f>
        <v>próza</v>
      </c>
      <c r="I25" s="34"/>
      <c r="K25" s="13" t="b">
        <f t="shared" si="2"/>
        <v>0</v>
      </c>
    </row>
    <row r="26" spans="1:11" ht="20.100000000000001" customHeight="1">
      <c r="A26" s="3">
        <f t="shared" si="3"/>
        <v>9</v>
      </c>
      <c r="B26" s="50" t="s">
        <v>44</v>
      </c>
      <c r="C26" s="51"/>
      <c r="D26" s="51"/>
      <c r="E26" s="51"/>
      <c r="F26" s="51"/>
      <c r="G26" s="52"/>
      <c r="H26" s="33" t="str">
        <f>IF(B26="","",IF(OR(B26=seznamy!$C$6,B26=seznamy!$C$9,B26=seznamy!$C$13,B26=seznamy!$C$6,B26=seznamy!$C$15,B26=seznamy!$C$16,B26=seznamy!$C$17,B26=seznamy!$C$18,B26=seznamy!$C$20,B26=seznamy!$C$21,B26=seznamy!$C$24,B26=seznamy!$C$26,B26=seznamy!$C$28),"próza",IF(OR(B26=seznamy!$C$3,B26=seznamy!$C$5,B26=seznamy!$C$7,B26=seznamy!$C$8,B26=seznamy!$C$10,B26=seznamy!$C$11,B26=seznamy!$C$12,B26=seznamy!$C$25,B26=seznamy!$C$29,B26=seznamy!$C$30),"poezie","drama")))</f>
        <v>poezie</v>
      </c>
      <c r="I26" s="34"/>
      <c r="K26" s="13" t="b">
        <f t="shared" si="2"/>
        <v>0</v>
      </c>
    </row>
    <row r="27" spans="1:11" ht="20.100000000000001" customHeight="1">
      <c r="A27" s="3">
        <f t="shared" si="3"/>
        <v>10</v>
      </c>
      <c r="B27" s="50" t="s">
        <v>50</v>
      </c>
      <c r="C27" s="51"/>
      <c r="D27" s="51"/>
      <c r="E27" s="51"/>
      <c r="F27" s="51"/>
      <c r="G27" s="52"/>
      <c r="H27" s="33" t="str">
        <f>IF(B27="","",IF(OR(B27=seznamy!$C$6,B27=seznamy!$C$9,B27=seznamy!$C$13,B27=seznamy!$C$6,B27=seznamy!$C$15,B27=seznamy!$C$16,B27=seznamy!$C$17,B27=seznamy!$C$18,B27=seznamy!$C$20,B27=seznamy!$C$21,B27=seznamy!$C$24,B27=seznamy!$C$26,B27=seznamy!$C$28),"próza",IF(OR(B27=seznamy!$C$3,B27=seznamy!$C$5,B27=seznamy!$C$7,B27=seznamy!$C$8,B27=seznamy!$C$10,B27=seznamy!$C$11,B27=seznamy!$C$12,B27=seznamy!$C$25,B27=seznamy!$C$29,B27=seznamy!$C$30),"poezie","drama")))</f>
        <v>drama</v>
      </c>
      <c r="I27" s="34"/>
      <c r="K27" s="13" t="b">
        <f t="shared" si="2"/>
        <v>0</v>
      </c>
    </row>
    <row r="28" spans="1:11" ht="20.100000000000001" customHeight="1">
      <c r="A28" s="3" t="str">
        <f t="shared" si="3"/>
        <v/>
      </c>
      <c r="B28" s="50"/>
      <c r="C28" s="51"/>
      <c r="D28" s="51"/>
      <c r="E28" s="51"/>
      <c r="F28" s="51"/>
      <c r="G28" s="52"/>
      <c r="H28" s="33" t="str">
        <f>IF(B28="","",IF(OR(B28=seznamy!$C$6,B28=seznamy!$C$9,B28=seznamy!$C$13,B28=seznamy!$C$6,B28=seznamy!$C$15,B28=seznamy!$C$16,B28=seznamy!$C$17,B28=seznamy!$C$18,B28=seznamy!$C$20,B28=seznamy!$C$21,B28=seznamy!$C$24,B28=seznamy!$C$26,B28=seznamy!$C$28),"próza",IF(OR(B28=seznamy!$C$3,B28=seznamy!$C$5,B28=seznamy!$C$7,B28=seznamy!$C$8,B28=seznamy!$C$10,B28=seznamy!$C$11,B28=seznamy!$C$12,B28=seznamy!$C$25,B28=seznamy!$C$29,B28=seznamy!$C$30),"poezie","drama")))</f>
        <v/>
      </c>
      <c r="I28" s="34"/>
      <c r="K28" s="13" t="b">
        <f t="shared" si="2"/>
        <v>0</v>
      </c>
    </row>
    <row r="29" spans="1:11" ht="20.100000000000001" customHeight="1">
      <c r="A29" s="3" t="str">
        <f t="shared" si="3"/>
        <v/>
      </c>
      <c r="B29" s="50"/>
      <c r="C29" s="51"/>
      <c r="D29" s="51"/>
      <c r="E29" s="51"/>
      <c r="F29" s="51"/>
      <c r="G29" s="52"/>
      <c r="H29" s="33" t="str">
        <f>IF(B29="","",IF(OR(B29=seznamy!$C$6,B29=seznamy!$C$9,B29=seznamy!$C$13,B29=seznamy!$C$6,B29=seznamy!$C$15,B29=seznamy!$C$16,B29=seznamy!$C$17,B29=seznamy!$C$18,B29=seznamy!$C$20,B29=seznamy!$C$21,B29=seznamy!$C$24,B29=seznamy!$C$26,B29=seznamy!$C$28),"próza",IF(OR(B29=seznamy!$C$3,B29=seznamy!$C$5,B29=seznamy!$C$7,B29=seznamy!$C$8,B29=seznamy!$C$10,B29=seznamy!$C$11,B29=seznamy!$C$12,B29=seznamy!$C$25,B29=seznamy!$C$29,B29=seznamy!$C$30),"poezie","drama")))</f>
        <v/>
      </c>
      <c r="I29" s="34"/>
      <c r="K29" s="13" t="b">
        <f t="shared" si="2"/>
        <v>0</v>
      </c>
    </row>
    <row r="30" spans="1:11" ht="20.100000000000001" customHeight="1">
      <c r="A30" s="3" t="str">
        <f t="shared" si="3"/>
        <v/>
      </c>
      <c r="B30" s="50"/>
      <c r="C30" s="51"/>
      <c r="D30" s="51"/>
      <c r="E30" s="51"/>
      <c r="F30" s="51"/>
      <c r="G30" s="52"/>
      <c r="H30" s="33" t="str">
        <f>IF(B30="","",IF(OR(B30=seznamy!$C$6,B30=seznamy!$C$9,B30=seznamy!$C$13,B30=seznamy!$C$6,B30=seznamy!$C$15,B30=seznamy!$C$16,B30=seznamy!$C$17,B30=seznamy!$C$18,B30=seznamy!$C$20,B30=seznamy!$C$21,B30=seznamy!$C$24,B30=seznamy!$C$26,B30=seznamy!$C$28),"próza",IF(OR(B30=seznamy!$C$3,B30=seznamy!$C$5,B30=seznamy!$C$7,B30=seznamy!$C$8,B30=seznamy!$C$10,B30=seznamy!$C$11,B30=seznamy!$C$12,B30=seznamy!$C$25,B30=seznamy!$C$29,B30=seznamy!$C$30),"poezie","drama")))</f>
        <v/>
      </c>
      <c r="I30" s="34"/>
      <c r="K30" s="13" t="b">
        <f t="shared" si="2"/>
        <v>0</v>
      </c>
    </row>
    <row r="31" spans="1:11" ht="20.100000000000001" customHeight="1" thickBot="1">
      <c r="A31" s="4" t="str">
        <f t="shared" si="3"/>
        <v/>
      </c>
      <c r="B31" s="63"/>
      <c r="C31" s="64"/>
      <c r="D31" s="64"/>
      <c r="E31" s="64"/>
      <c r="F31" s="64"/>
      <c r="G31" s="65"/>
      <c r="H31" s="42" t="str">
        <f>IF(B31="","",IF(OR(B31=seznamy!$C$6,B31=seznamy!$C$9,B31=seznamy!$C$13,B31=seznamy!$C$6,B31=seznamy!$C$15,B31=seznamy!$C$16,B31=seznamy!$C$17,B31=seznamy!$C$18,B31=seznamy!$C$20,B31=seznamy!$C$21,B31=seznamy!$C$24,B31=seznamy!$C$26,B31=seznamy!$C$28),"próza",IF(OR(B31=seznamy!$C$3,B31=seznamy!$C$5,B31=seznamy!$C$7,B31=seznamy!$C$8,B31=seznamy!$C$10,B31=seznamy!$C$11,B31=seznamy!$C$12,B31=seznamy!$C$25,B31=seznamy!$C$29,B31=seznamy!$C$30),"poezie","drama")))</f>
        <v/>
      </c>
      <c r="I31" s="43"/>
      <c r="K31" s="13" t="b">
        <f t="shared" si="2"/>
        <v>0</v>
      </c>
    </row>
    <row r="32" spans="1:11">
      <c r="K32" s="18">
        <f>COUNTIF(K23:K31,TRUE)</f>
        <v>0</v>
      </c>
    </row>
    <row r="33" spans="1:9">
      <c r="A33" s="21" t="str">
        <f>kontrola!A14</f>
        <v/>
      </c>
      <c r="B33" s="21"/>
      <c r="C33" s="21"/>
      <c r="D33" s="21"/>
      <c r="E33" s="21"/>
      <c r="F33" s="21"/>
      <c r="G33" s="21"/>
      <c r="H33" s="21"/>
      <c r="I33" s="21"/>
    </row>
    <row r="34" spans="1:9">
      <c r="A34" s="22" t="str">
        <f>kontrola!A15</f>
        <v/>
      </c>
      <c r="B34" s="22"/>
      <c r="C34" s="22"/>
      <c r="D34" s="22"/>
      <c r="E34" s="22"/>
      <c r="F34" s="22"/>
      <c r="G34" s="22"/>
      <c r="H34" s="22"/>
      <c r="I34" s="22"/>
    </row>
    <row r="35" spans="1:9" ht="15" customHeight="1">
      <c r="A35" s="22"/>
      <c r="B35" s="22"/>
      <c r="C35" s="22"/>
      <c r="D35" s="22"/>
      <c r="E35" s="22"/>
      <c r="F35" s="22"/>
      <c r="G35" s="22"/>
      <c r="H35" s="22"/>
      <c r="I35" s="22"/>
    </row>
    <row r="36" spans="1:9">
      <c r="A36" s="22" t="str">
        <f>kontrola!A16</f>
        <v/>
      </c>
      <c r="B36" s="22"/>
      <c r="C36" s="22"/>
      <c r="D36" s="22"/>
      <c r="E36" s="22"/>
      <c r="F36" s="22"/>
      <c r="G36" s="22"/>
      <c r="H36" s="22"/>
      <c r="I36" s="22"/>
    </row>
    <row r="37" spans="1:9">
      <c r="A37" s="22"/>
      <c r="B37" s="22"/>
      <c r="C37" s="22"/>
      <c r="D37" s="22"/>
      <c r="E37" s="22"/>
      <c r="F37" s="22"/>
      <c r="G37" s="22"/>
      <c r="H37" s="22"/>
      <c r="I37" s="22"/>
    </row>
    <row r="38" spans="1:9">
      <c r="A38" s="22" t="str">
        <f>kontrola!A17</f>
        <v/>
      </c>
      <c r="B38" s="22"/>
      <c r="C38" s="22"/>
      <c r="D38" s="22"/>
      <c r="E38" s="22"/>
      <c r="F38" s="22"/>
      <c r="G38" s="22"/>
      <c r="H38" s="22"/>
      <c r="I38" s="22"/>
    </row>
    <row r="39" spans="1:9">
      <c r="A39" s="22"/>
      <c r="B39" s="22"/>
      <c r="C39" s="22"/>
      <c r="D39" s="22"/>
      <c r="E39" s="22"/>
      <c r="F39" s="22"/>
      <c r="G39" s="22"/>
      <c r="H39" s="22"/>
      <c r="I39" s="22"/>
    </row>
    <row r="40" spans="1:9">
      <c r="A40" s="23" t="str">
        <f>kontrola!A19</f>
        <v/>
      </c>
      <c r="B40" s="23"/>
      <c r="C40" s="23"/>
      <c r="D40" s="23"/>
      <c r="E40" s="23"/>
      <c r="F40" s="23"/>
      <c r="G40" s="23"/>
      <c r="H40" s="23"/>
      <c r="I40" s="23"/>
    </row>
    <row r="41" spans="1:9">
      <c r="A41" s="20" t="s">
        <v>146</v>
      </c>
      <c r="B41" s="20"/>
      <c r="C41" s="20"/>
      <c r="D41" s="20"/>
      <c r="E41" s="20"/>
      <c r="F41" s="20"/>
      <c r="G41" s="20"/>
      <c r="H41" s="20"/>
      <c r="I41" s="20"/>
    </row>
  </sheetData>
  <sheetProtection algorithmName="SHA-512" hashValue="2HQtORaUDD0rTY9YnMRHFN9i1hp7abkR6oBD/Cbjnas52q82rnLykvazv7HhzPj1naxxF6n+tXnOQcrFbpzDFw==" saltValue="eameP6/jJP0+9GcutHc14A==" spinCount="100000" sheet="1" objects="1" scenarios="1"/>
  <mergeCells count="54">
    <mergeCell ref="H31:I31"/>
    <mergeCell ref="B30:G30"/>
    <mergeCell ref="B31:G31"/>
    <mergeCell ref="B25:G25"/>
    <mergeCell ref="B26:G26"/>
    <mergeCell ref="B27:G27"/>
    <mergeCell ref="B28:G28"/>
    <mergeCell ref="B29:G29"/>
    <mergeCell ref="H26:I26"/>
    <mergeCell ref="H27:I27"/>
    <mergeCell ref="H28:I28"/>
    <mergeCell ref="H29:I29"/>
    <mergeCell ref="H30:I30"/>
    <mergeCell ref="B12:G12"/>
    <mergeCell ref="B13:G13"/>
    <mergeCell ref="B14:G14"/>
    <mergeCell ref="B15:G15"/>
    <mergeCell ref="B16:G16"/>
    <mergeCell ref="B23:G23"/>
    <mergeCell ref="B24:G24"/>
    <mergeCell ref="B17:G17"/>
    <mergeCell ref="B18:G18"/>
    <mergeCell ref="A21:I21"/>
    <mergeCell ref="H23:I23"/>
    <mergeCell ref="H24:I24"/>
    <mergeCell ref="B22:G22"/>
    <mergeCell ref="H22:I22"/>
    <mergeCell ref="H12:I12"/>
    <mergeCell ref="H13:I13"/>
    <mergeCell ref="H14:I14"/>
    <mergeCell ref="C7:I7"/>
    <mergeCell ref="H25:I25"/>
    <mergeCell ref="A11:I11"/>
    <mergeCell ref="H9:I9"/>
    <mergeCell ref="F9:G9"/>
    <mergeCell ref="H17:I17"/>
    <mergeCell ref="H15:I15"/>
    <mergeCell ref="H16:I16"/>
    <mergeCell ref="H18:I18"/>
    <mergeCell ref="H19:I19"/>
    <mergeCell ref="H20:I20"/>
    <mergeCell ref="B19:G19"/>
    <mergeCell ref="B20:G20"/>
    <mergeCell ref="A1:I1"/>
    <mergeCell ref="A2:I2"/>
    <mergeCell ref="A4:I4"/>
    <mergeCell ref="A5:I5"/>
    <mergeCell ref="A7:B7"/>
    <mergeCell ref="A41:I41"/>
    <mergeCell ref="A33:I33"/>
    <mergeCell ref="A34:I35"/>
    <mergeCell ref="A36:I37"/>
    <mergeCell ref="A38:I39"/>
    <mergeCell ref="A40:I40"/>
  </mergeCells>
  <conditionalFormatting sqref="B13:G20">
    <cfRule type="duplicateValues" dxfId="8" priority="4"/>
  </conditionalFormatting>
  <conditionalFormatting sqref="B23:G31">
    <cfRule type="duplicateValues" dxfId="7" priority="3"/>
  </conditionalFormatting>
  <conditionalFormatting sqref="A40:I40">
    <cfRule type="containsText" dxfId="6" priority="1" operator="containsText" text="Takto">
      <formula>NOT(ISERROR(SEARCH("Takto",A40)))</formula>
    </cfRule>
  </conditionalFormatting>
  <dataValidations count="2">
    <dataValidation type="list" showInputMessage="1" showErrorMessage="1" errorTitle="Chyba!" error="Musíte vybrat jedno dílo ze seznamu!" sqref="B13:G20" xr:uid="{00000000-0002-0000-0000-000000000000}">
      <formula1>do18stol</formula1>
    </dataValidation>
    <dataValidation type="list" allowBlank="1" showInputMessage="1" showErrorMessage="1" sqref="B23:G31" xr:uid="{00000000-0002-0000-0000-000001000000}">
      <formula1>stoleti19a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K40"/>
  <sheetViews>
    <sheetView topLeftCell="A12" workbookViewId="0">
      <selection activeCell="L19" sqref="L19"/>
    </sheetView>
  </sheetViews>
  <sheetFormatPr defaultRowHeight="15"/>
  <cols>
    <col min="1" max="1" width="4.5703125" style="13" customWidth="1"/>
    <col min="2" max="2" width="13.28515625" style="13" customWidth="1"/>
    <col min="3" max="10" width="9.140625" style="13"/>
    <col min="11" max="11" width="10.85546875" style="13" hidden="1" customWidth="1"/>
    <col min="12" max="12" width="10.85546875" style="13" bestFit="1" customWidth="1"/>
    <col min="13" max="16384" width="9.140625" style="13"/>
  </cols>
  <sheetData>
    <row r="1" spans="1:11" ht="20.100000000000001" customHeight="1">
      <c r="A1" s="36" t="s">
        <v>64</v>
      </c>
      <c r="B1" s="37"/>
      <c r="C1" s="37"/>
      <c r="D1" s="37"/>
      <c r="E1" s="37"/>
      <c r="F1" s="37"/>
      <c r="G1" s="37"/>
      <c r="H1" s="37"/>
      <c r="I1" s="38"/>
    </row>
    <row r="2" spans="1:11" ht="20.100000000000001" customHeight="1" thickBot="1">
      <c r="A2" s="17" t="s">
        <v>5</v>
      </c>
      <c r="B2" s="29" t="s">
        <v>28</v>
      </c>
      <c r="C2" s="58"/>
      <c r="D2" s="58"/>
      <c r="E2" s="58"/>
      <c r="F2" s="58"/>
      <c r="G2" s="59"/>
      <c r="H2" s="29" t="s">
        <v>29</v>
      </c>
      <c r="I2" s="30"/>
    </row>
    <row r="3" spans="1:11" ht="20.100000000000001" customHeight="1" thickTop="1">
      <c r="A3" s="5">
        <f>IF(B3="","",IF('strana 1'!A31="",IF('strana 1'!A30="",IF('strana 1'!A29="",IF('strana 1'!A28="",IF('strana 1'!A27="",IF('strana 1'!A26="",IF('strana 1'!A25="",IF('strana 1'!A24="",IF('strana 1'!A23="","",'strana 1'!A23+1),'strana 1'!A24+1),'strana 1'!A25+1),'strana 1'!A26+1),'strana 1'!A27+1),'strana 1'!A28+1),'strana 1'!A29+1),'strana 1'!A30+1),'strana 1'!A31+1))</f>
        <v>11</v>
      </c>
      <c r="B3" s="44" t="s">
        <v>67</v>
      </c>
      <c r="C3" s="71"/>
      <c r="D3" s="71"/>
      <c r="E3" s="71"/>
      <c r="F3" s="71"/>
      <c r="G3" s="72"/>
      <c r="H3" s="73" t="str">
        <f>IF(B3="","",IF(OR(B3=seznamy!$E$3,B3=seznamy!$E$4,B3=seznamy!$E$6,B3=seznamy!$E$8,B3=seznamy!$E$9,B3=seznamy!$E$10,B3=seznamy!$E$11,B3=seznamy!$E$12,B3=seznamy!$E$13,B3=seznamy!$E$14,B3=seznamy!$E$15,B3=seznamy!$E$16,B3=seznamy!$E$17,B3=seznamy!$E$18,B3=seznamy!$E$20,B3=seznamy!$E$21,B3=seznamy!$E$23,B3=seznamy!$E$24,B3=seznamy!$E$25,B3=seznamy!$E$26,B3=seznamy!$E$27,B3=seznamy!$E$28,B3=seznamy!$E$29,B3=seznamy!$E$30,B3=seznamy!$E$31,B3=seznamy!$E$32),"próza",IF(OR(B3=seznamy!E22),"poezie","drama")))</f>
        <v>próza</v>
      </c>
      <c r="I3" s="74"/>
      <c r="K3" s="13" t="b">
        <f>COUNTIF(B3:B12,B3)&gt;1</f>
        <v>0</v>
      </c>
    </row>
    <row r="4" spans="1:11" ht="20.100000000000001" customHeight="1">
      <c r="A4" s="5">
        <f>IF(B4="","",IF(A3="","",A3+1))</f>
        <v>12</v>
      </c>
      <c r="B4" s="44" t="s">
        <v>70</v>
      </c>
      <c r="C4" s="71"/>
      <c r="D4" s="71"/>
      <c r="E4" s="71"/>
      <c r="F4" s="71"/>
      <c r="G4" s="72"/>
      <c r="H4" s="73" t="str">
        <f>IF(B4="","",IF(OR(B4=seznamy!$E$3,B4=seznamy!$E$4,B4=seznamy!$E$6,B4=seznamy!$E$8,B4=seznamy!$E$9,B4=seznamy!$E$10,B4=seznamy!$E$11,B4=seznamy!$E$12,B4=seznamy!$E$13,B4=seznamy!$E$14,B4=seznamy!$E$15,B4=seznamy!$E$16,B4=seznamy!$E$17,B4=seznamy!$E$18,B4=seznamy!$E$20,B4=seznamy!$E$21,B4=seznamy!$E$23,B4=seznamy!$E$24,B4=seznamy!$E$25,B4=seznamy!$E$26,B4=seznamy!$E$27,B4=seznamy!$E$28,B4=seznamy!$E$29,B4=seznamy!$E$30,B4=seznamy!$E$31,B4=seznamy!$E$32),"próza",IF(OR(B4=seznamy!E23),"poezie","drama")))</f>
        <v>próza</v>
      </c>
      <c r="I4" s="74"/>
      <c r="K4" s="13" t="b">
        <f t="shared" ref="K4:K12" si="0">COUNTIF(B4:B13,B4)&gt;1</f>
        <v>0</v>
      </c>
    </row>
    <row r="5" spans="1:11" ht="20.100000000000001" customHeight="1">
      <c r="A5" s="5">
        <f t="shared" ref="A5:A12" si="1">IF(B5="","",IF(A4="","",A4+1))</f>
        <v>13</v>
      </c>
      <c r="B5" s="44" t="s">
        <v>75</v>
      </c>
      <c r="C5" s="71"/>
      <c r="D5" s="71"/>
      <c r="E5" s="71"/>
      <c r="F5" s="71"/>
      <c r="G5" s="72"/>
      <c r="H5" s="73" t="str">
        <f>IF(B5="","",IF(OR(B5=seznamy!$E$3,B5=seznamy!$E$4,B5=seznamy!$E$6,B5=seznamy!$E$8,B5=seznamy!$E$9,B5=seznamy!$E$10,B5=seznamy!$E$11,B5=seznamy!$E$12,B5=seznamy!$E$13,B5=seznamy!$E$14,B5=seznamy!$E$15,B5=seznamy!$E$16,B5=seznamy!$E$17,B5=seznamy!$E$18,B5=seznamy!$E$20,B5=seznamy!$E$21,B5=seznamy!$E$23,B5=seznamy!$E$24,B5=seznamy!$E$25,B5=seznamy!$E$26,B5=seznamy!$E$27,B5=seznamy!$E$28,B5=seznamy!$E$29,B5=seznamy!$E$30,B5=seznamy!$E$31,B5=seznamy!$E$32),"próza",IF(OR(B5=seznamy!E24),"poezie","drama")))</f>
        <v>próza</v>
      </c>
      <c r="I5" s="74"/>
      <c r="K5" s="13" t="b">
        <f t="shared" si="0"/>
        <v>0</v>
      </c>
    </row>
    <row r="6" spans="1:11" ht="20.100000000000001" customHeight="1">
      <c r="A6" s="5">
        <f t="shared" si="1"/>
        <v>14</v>
      </c>
      <c r="B6" s="44" t="s">
        <v>80</v>
      </c>
      <c r="C6" s="71"/>
      <c r="D6" s="71"/>
      <c r="E6" s="71"/>
      <c r="F6" s="71"/>
      <c r="G6" s="72"/>
      <c r="H6" s="73" t="str">
        <f>IF(B6="","",IF(OR(B6=seznamy!$E$3,B6=seznamy!$E$4,B6=seznamy!$E$6,B6=seznamy!$E$8,B6=seznamy!$E$9,B6=seznamy!$E$10,B6=seznamy!$E$11,B6=seznamy!$E$12,B6=seznamy!$E$13,B6=seznamy!$E$14,B6=seznamy!$E$15,B6=seznamy!$E$16,B6=seznamy!$E$17,B6=seznamy!$E$18,B6=seznamy!$E$20,B6=seznamy!$E$21,B6=seznamy!$E$23,B6=seznamy!$E$24,B6=seznamy!$E$25,B6=seznamy!$E$26,B6=seznamy!$E$27,B6=seznamy!$E$28,B6=seznamy!$E$29,B6=seznamy!$E$30,B6=seznamy!$E$31,B6=seznamy!$E$32),"próza",IF(OR(B6=seznamy!E25),"poezie","drama")))</f>
        <v>próza</v>
      </c>
      <c r="I6" s="74"/>
      <c r="K6" s="13" t="b">
        <f t="shared" si="0"/>
        <v>0</v>
      </c>
    </row>
    <row r="7" spans="1:11" ht="20.100000000000001" customHeight="1">
      <c r="A7" s="5">
        <f t="shared" si="1"/>
        <v>15</v>
      </c>
      <c r="B7" s="44" t="s">
        <v>81</v>
      </c>
      <c r="C7" s="71"/>
      <c r="D7" s="71"/>
      <c r="E7" s="71"/>
      <c r="F7" s="71"/>
      <c r="G7" s="72"/>
      <c r="H7" s="73" t="str">
        <f>IF(B7="","",IF(OR(B7=seznamy!$E$3,B7=seznamy!$E$4,B7=seznamy!$E$6,B7=seznamy!$E$8,B7=seznamy!$E$9,B7=seznamy!$E$10,B7=seznamy!$E$11,B7=seznamy!$E$12,B7=seznamy!$E$13,B7=seznamy!$E$14,B7=seznamy!$E$15,B7=seznamy!$E$16,B7=seznamy!$E$17,B7=seznamy!$E$18,B7=seznamy!$E$20,B7=seznamy!$E$21,B7=seznamy!$E$23,B7=seznamy!$E$24,B7=seznamy!$E$25,B7=seznamy!$E$26,B7=seznamy!$E$27,B7=seznamy!$E$28,B7=seznamy!$E$29,B7=seznamy!$E$30,B7=seznamy!$E$31,B7=seznamy!$E$32),"próza",IF(OR(B7=seznamy!$E$22,B7=seznamy!E26),"poezie","drama")))</f>
        <v>próza</v>
      </c>
      <c r="I7" s="74"/>
      <c r="K7" s="13" t="b">
        <f t="shared" si="0"/>
        <v>0</v>
      </c>
    </row>
    <row r="8" spans="1:11" ht="20.100000000000001" customHeight="1">
      <c r="A8" s="5" t="str">
        <f t="shared" si="1"/>
        <v/>
      </c>
      <c r="B8" s="44"/>
      <c r="C8" s="71"/>
      <c r="D8" s="71"/>
      <c r="E8" s="71"/>
      <c r="F8" s="71"/>
      <c r="G8" s="72"/>
      <c r="H8" s="73" t="str">
        <f>IF(B8="","",IF(OR(B8=seznamy!$E$3,B8=seznamy!$E$4,B8=seznamy!$E$6,B8=seznamy!$E$8,B8=seznamy!$E$9,B8=seznamy!$E$10,B8=seznamy!$E$11,B8=seznamy!$E$12,B8=seznamy!$E$13,B8=seznamy!$E$14,B8=seznamy!$E$15,B8=seznamy!$E$16,B8=seznamy!$E$17,B8=seznamy!$E$18,B8=seznamy!$E$20,B8=seznamy!$E$21,B8=seznamy!$E$23,B8=seznamy!$E$24,B8=seznamy!$E$25,B8=seznamy!$E$26,B8=seznamy!$E$27,B8=seznamy!$E$28,B8=seznamy!$E$29,B8=seznamy!$E$30,B8=seznamy!$E$31,B8=seznamy!$E$32),"próza",IF(OR(B8=seznamy!E27),"poezie","drama")))</f>
        <v/>
      </c>
      <c r="I8" s="74"/>
      <c r="K8" s="13" t="b">
        <f t="shared" si="0"/>
        <v>0</v>
      </c>
    </row>
    <row r="9" spans="1:11" ht="20.100000000000001" customHeight="1">
      <c r="A9" s="5" t="str">
        <f t="shared" si="1"/>
        <v/>
      </c>
      <c r="B9" s="44"/>
      <c r="C9" s="71"/>
      <c r="D9" s="71"/>
      <c r="E9" s="71"/>
      <c r="F9" s="71"/>
      <c r="G9" s="72"/>
      <c r="H9" s="73" t="str">
        <f>IF(B9="","",IF(OR(B9=seznamy!$E$3,B9=seznamy!$E$4,B9=seznamy!$E$6,B9=seznamy!$E$8,B9=seznamy!$E$9,B9=seznamy!$E$10,B9=seznamy!$E$11,B9=seznamy!$E$12,B9=seznamy!$E$13,B9=seznamy!$E$14,B9=seznamy!$E$15,B9=seznamy!$E$16,B9=seznamy!$E$17,B9=seznamy!$E$18,B9=seznamy!$E$20,B9=seznamy!$E$21,B9=seznamy!$E$23,B9=seznamy!$E$24,B9=seznamy!$E$25,B9=seznamy!$E$26,B9=seznamy!$E$27,B9=seznamy!$E$28,B9=seznamy!$E$29,B9=seznamy!$E$30,B9=seznamy!$E$31,B9=seznamy!$E$32),"próza",IF(OR(B9=seznamy!E28),"poezie","drama")))</f>
        <v/>
      </c>
      <c r="I9" s="74"/>
      <c r="K9" s="13" t="b">
        <f t="shared" si="0"/>
        <v>0</v>
      </c>
    </row>
    <row r="10" spans="1:11" ht="20.100000000000001" customHeight="1">
      <c r="A10" s="5" t="str">
        <f t="shared" si="1"/>
        <v/>
      </c>
      <c r="B10" s="44"/>
      <c r="C10" s="71"/>
      <c r="D10" s="71"/>
      <c r="E10" s="71"/>
      <c r="F10" s="71"/>
      <c r="G10" s="72"/>
      <c r="H10" s="73" t="str">
        <f>IF(B10="","",IF(OR(B10=seznamy!$E$3,B10=seznamy!$E$4,B10=seznamy!$E$6,B10=seznamy!$E$8,B10=seznamy!$E$9,B10=seznamy!$E$10,B10=seznamy!$E$11,B10=seznamy!$E$12,B10=seznamy!$E$13,B10=seznamy!$E$14,B10=seznamy!$E$15,B10=seznamy!$E$16,B10=seznamy!$E$17,B10=seznamy!$E$18,B10=seznamy!$E$20,B10=seznamy!$E$21,B10=seznamy!$E$23,B10=seznamy!$E$24,B10=seznamy!$E$25,B10=seznamy!$E$26,B10=seznamy!$E$27,B10=seznamy!$E$28,B10=seznamy!$E$29,B10=seznamy!$E$30,B10=seznamy!$E$31,B10=seznamy!$E$32),"próza",IF(OR(B10=seznamy!E29),"poezie","drama")))</f>
        <v/>
      </c>
      <c r="I10" s="74"/>
      <c r="K10" s="13" t="b">
        <f t="shared" si="0"/>
        <v>0</v>
      </c>
    </row>
    <row r="11" spans="1:11" ht="20.100000000000001" customHeight="1">
      <c r="A11" s="5" t="str">
        <f t="shared" si="1"/>
        <v/>
      </c>
      <c r="B11" s="44"/>
      <c r="C11" s="71"/>
      <c r="D11" s="71"/>
      <c r="E11" s="71"/>
      <c r="F11" s="71"/>
      <c r="G11" s="72"/>
      <c r="H11" s="73" t="str">
        <f>IF(B11="","",IF(OR(B11=seznamy!$E$3,B11=seznamy!$E$4,B11=seznamy!$E$6,B11=seznamy!$E$8,B11=seznamy!$E$9,B11=seznamy!$E$10,B11=seznamy!$E$11,B11=seznamy!$E$12,B11=seznamy!$E$13,B11=seznamy!$E$14,B11=seznamy!$E$15,B11=seznamy!$E$16,B11=seznamy!$E$17,B11=seznamy!$E$18,B11=seznamy!$E$20,B11=seznamy!$E$21,B11=seznamy!$E$23,B11=seznamy!$E$24,B11=seznamy!$E$25,B11=seznamy!$E$26,B11=seznamy!$E$27,B11=seznamy!$E$28,B11=seznamy!$E$29,B11=seznamy!$E$30,B11=seznamy!$E$31,B11=seznamy!$E$32),"próza",IF(OR(B11=seznamy!E30),"poezie","drama")))</f>
        <v/>
      </c>
      <c r="I11" s="74"/>
      <c r="K11" s="13" t="b">
        <f t="shared" si="0"/>
        <v>0</v>
      </c>
    </row>
    <row r="12" spans="1:11" ht="20.100000000000001" customHeight="1" thickBot="1">
      <c r="A12" s="6" t="str">
        <f t="shared" si="1"/>
        <v/>
      </c>
      <c r="B12" s="47"/>
      <c r="C12" s="67"/>
      <c r="D12" s="67"/>
      <c r="E12" s="67"/>
      <c r="F12" s="67"/>
      <c r="G12" s="68"/>
      <c r="H12" s="69" t="str">
        <f>IF(B12="","",IF(OR(B12=seznamy!$E$3,B12=seznamy!$E$4,B12=seznamy!$E$6,B12=seznamy!$E$8,B12=seznamy!$E$9,B12=seznamy!$E$10,B12=seznamy!$E$11,B12=seznamy!$E$12,B12=seznamy!$E$13,B12=seznamy!$E$14,B12=seznamy!$E$15,B12=seznamy!$E$16,B12=seznamy!$E$17,B12=seznamy!$E$18,B12=seznamy!$E$20,B12=seznamy!$E$21,B12=seznamy!$E$23,B12=seznamy!$E$24,B12=seznamy!$E$25,B12=seznamy!$E$26,B12=seznamy!$E$27,B12=seznamy!$E$28,B12=seznamy!$E$29,B12=seznamy!$E$30,B12=seznamy!$E$31,B12=seznamy!$E$32),"próza",IF(OR(B12=seznamy!E31),"poezie","drama")))</f>
        <v/>
      </c>
      <c r="I12" s="70"/>
      <c r="K12" s="13" t="b">
        <f t="shared" si="0"/>
        <v>0</v>
      </c>
    </row>
    <row r="13" spans="1:11" ht="20.100000000000001" customHeight="1">
      <c r="A13" s="36" t="s">
        <v>65</v>
      </c>
      <c r="B13" s="37"/>
      <c r="C13" s="37"/>
      <c r="D13" s="37"/>
      <c r="E13" s="37"/>
      <c r="F13" s="37"/>
      <c r="G13" s="37"/>
      <c r="H13" s="37"/>
      <c r="I13" s="38"/>
      <c r="K13" s="18">
        <f>COUNTIF(K3:K12,TRUE)</f>
        <v>0</v>
      </c>
    </row>
    <row r="14" spans="1:11" ht="20.100000000000001" customHeight="1" thickBot="1">
      <c r="A14" s="17" t="s">
        <v>5</v>
      </c>
      <c r="B14" s="29" t="s">
        <v>28</v>
      </c>
      <c r="C14" s="58"/>
      <c r="D14" s="58"/>
      <c r="E14" s="58"/>
      <c r="F14" s="58"/>
      <c r="G14" s="59"/>
      <c r="H14" s="29" t="s">
        <v>29</v>
      </c>
      <c r="I14" s="30"/>
    </row>
    <row r="15" spans="1:11" ht="20.100000000000001" customHeight="1" thickTop="1">
      <c r="A15" s="5">
        <f>IF(B15="","",IF(A12="",IF(A11="",IF(A10="",IF(A9="",IF(A8="",IF(A7="",IF(A6="",IF(A5="",IF(A4="",IF(A3="","",A3+1),A4+1),A5+1),A6+1),A7+1),A8+1),A9+1),A10+1),A11+1),A12+1))</f>
        <v>16</v>
      </c>
      <c r="B15" s="44" t="s">
        <v>101</v>
      </c>
      <c r="C15" s="71"/>
      <c r="D15" s="71"/>
      <c r="E15" s="71"/>
      <c r="F15" s="71"/>
      <c r="G15" s="72"/>
      <c r="H15" s="73" t="str">
        <f>IF(B15="","",IF(OR(B15=seznamy!$G$2,B15=seznamy!$G$3,B15=seznamy!$G$4,B15=seznamy!$G$5,B15=seznamy!$G$6,B15=seznamy!$G$11,B15=seznamy!$G$12,B15=seznamy!$G$13,B15=seznamy!$G$16,B15=seznamy!$G$21,B15=seznamy!$G$22,B15=seznamy!$G$23,B15=seznamy!$G$24,B15=seznamy!$G$25,B15=seznamy!$G$26,B15=seznamy!$G$28,B15=seznamy!$G$29,B15=seznamy!$G$30,B15=seznamy!$G$32,B15=seznamy!$G$34,B15=seznamy!$G$35,B15=seznamy!$G$36,B15=seznamy!$G$37,B15=seznamy!$G$43,B15=seznamy!$G$45,B15=seznamy!$G$47,B15=seznamy!$G$48),"próza",IF(OR(B15=seznamy!$G$7,B15=seznamy!$G$8,B15=seznamy!$G$9,B15=seznamy!$G$10,B15=seznamy!$G$19,B15=seznamy!$G$27,B15=seznamy!$G$31,B15=seznamy!$G$33,B15=seznamy!$G$38,B15=seznamy!$G$41),"poezie","drama")))</f>
        <v>próza</v>
      </c>
      <c r="I15" s="74"/>
      <c r="K15" s="13" t="b">
        <f>COUNTIF(B15:B25,B15)&gt;1</f>
        <v>0</v>
      </c>
    </row>
    <row r="16" spans="1:11" ht="20.100000000000001" customHeight="1">
      <c r="A16" s="5">
        <f>IF(B16="","",IF(A15="","",A15+1))</f>
        <v>17</v>
      </c>
      <c r="B16" s="44" t="s">
        <v>112</v>
      </c>
      <c r="C16" s="71"/>
      <c r="D16" s="71"/>
      <c r="E16" s="71"/>
      <c r="F16" s="71"/>
      <c r="G16" s="72"/>
      <c r="H16" s="73" t="str">
        <f>IF(B16="","",IF(OR(B16=seznamy!$G$2,B16=seznamy!$G$3,B16=seznamy!$G$4,B16=seznamy!$G$5,B16=seznamy!$G$6,B16=seznamy!$G$11,B16=seznamy!$G$12,B16=seznamy!$G$13,B16=seznamy!$G$16,B16=seznamy!$G$21,B16=seznamy!$G$22,B16=seznamy!$G$23,B16=seznamy!$G$24,B16=seznamy!$G$25,B16=seznamy!$G$26,B16=seznamy!$G$28,B16=seznamy!$G$29,B16=seznamy!$G$30,B16=seznamy!$G$32,B16=seznamy!$G$34,B16=seznamy!$G$35,B16=seznamy!$G$36,B16=seznamy!$G$37,B16=seznamy!$G$43,B16=seznamy!$G$45,B16=seznamy!$G$47,B16=seznamy!$G$48),"próza",IF(OR(B16=seznamy!$G$7,B16=seznamy!$G$8,B16=seznamy!$G$9,B16=seznamy!$G$10,B16=seznamy!$G$19,B16=seznamy!$G$27,B16=seznamy!$G$31,B16=seznamy!$G$33,B16=seznamy!$G$38,B16=seznamy!$G$41),"poezie","drama")))</f>
        <v>drama</v>
      </c>
      <c r="I16" s="74"/>
      <c r="K16" s="13" t="b">
        <f t="shared" ref="K16:K25" si="2">COUNTIF(B16:B26,B16)&gt;1</f>
        <v>0</v>
      </c>
    </row>
    <row r="17" spans="1:11" ht="20.100000000000001" customHeight="1">
      <c r="A17" s="5">
        <f t="shared" ref="A17:A25" si="3">IF(B17="","",IF(A16="","",A16+1))</f>
        <v>18</v>
      </c>
      <c r="B17" s="44" t="s">
        <v>113</v>
      </c>
      <c r="C17" s="71"/>
      <c r="D17" s="71"/>
      <c r="E17" s="71"/>
      <c r="F17" s="71"/>
      <c r="G17" s="72"/>
      <c r="H17" s="73" t="str">
        <f>IF(B17="","",IF(OR(B17=seznamy!$G$2,B17=seznamy!$G$3,B17=seznamy!$G$4,B17=seznamy!$G$5,B17=seznamy!$G$6,B17=seznamy!$G$11,B17=seznamy!$G$12,B17=seznamy!$G$13,B17=seznamy!$G$16,B17=seznamy!$G$21,B17=seznamy!$G$22,B17=seznamy!$G$23,B17=seznamy!$G$24,B17=seznamy!$G$25,B17=seznamy!$G$26,B17=seznamy!$G$28,B17=seznamy!$G$29,B17=seznamy!$G$30,B17=seznamy!$G$32,B17=seznamy!$G$34,B17=seznamy!$G$35,B17=seznamy!$G$36,B17=seznamy!$G$37,B17=seznamy!$G$43,B17=seznamy!$G$45,B17=seznamy!$G$47,B17=seznamy!$G$48),"próza",IF(OR(B17=seznamy!$G$7,B17=seznamy!$G$8,B17=seznamy!$G$9,B17=seznamy!$G$10,B17=seznamy!$G$19,B17=seznamy!$G$27,B17=seznamy!$G$31,B17=seznamy!$G$33,B17=seznamy!$G$38,B17=seznamy!$G$41),"poezie","drama")))</f>
        <v>próza</v>
      </c>
      <c r="I17" s="74"/>
      <c r="K17" s="13" t="b">
        <f t="shared" si="2"/>
        <v>0</v>
      </c>
    </row>
    <row r="18" spans="1:11" ht="20.100000000000001" customHeight="1">
      <c r="A18" s="5">
        <f t="shared" si="3"/>
        <v>19</v>
      </c>
      <c r="B18" s="44" t="s">
        <v>123</v>
      </c>
      <c r="C18" s="71"/>
      <c r="D18" s="71"/>
      <c r="E18" s="71"/>
      <c r="F18" s="71"/>
      <c r="G18" s="72"/>
      <c r="H18" s="73" t="str">
        <f>IF(B18="","",IF(OR(B18=seznamy!$G$2,B18=seznamy!$G$3,B18=seznamy!$G$4,B18=seznamy!$G$5,B18=seznamy!$G$6,B18=seznamy!$G$11,B18=seznamy!$G$12,B18=seznamy!$G$13,B18=seznamy!$G$16,B18=seznamy!$G$21,B18=seznamy!$G$22,B18=seznamy!$G$23,B18=seznamy!$G$24,B18=seznamy!$G$25,B18=seznamy!$G$26,B18=seznamy!$G$28,B18=seznamy!$G$29,B18=seznamy!$G$30,B18=seznamy!$G$32,B18=seznamy!$G$34,B18=seznamy!$G$35,B18=seznamy!$G$36,B18=seznamy!$G$37,B18=seznamy!$G$43,B18=seznamy!$G$45,B18=seznamy!$G$47,B18=seznamy!$G$48),"próza",IF(OR(B18=seznamy!$G$7,B18=seznamy!$G$8,B18=seznamy!$G$9,B18=seznamy!$G$10,B18=seznamy!$G$19,B18=seznamy!$G$27,B18=seznamy!$G$31,B18=seznamy!$G$33,B18=seznamy!$G$38,B18=seznamy!$G$41),"poezie","drama")))</f>
        <v>próza</v>
      </c>
      <c r="I18" s="74"/>
      <c r="K18" s="13" t="b">
        <f t="shared" si="2"/>
        <v>0</v>
      </c>
    </row>
    <row r="19" spans="1:11" ht="20.100000000000001" customHeight="1">
      <c r="A19" s="5">
        <f t="shared" si="3"/>
        <v>20</v>
      </c>
      <c r="B19" s="44" t="s">
        <v>125</v>
      </c>
      <c r="C19" s="71"/>
      <c r="D19" s="71"/>
      <c r="E19" s="71"/>
      <c r="F19" s="71"/>
      <c r="G19" s="72"/>
      <c r="H19" s="73" t="str">
        <f>IF(B19="","",IF(OR(B19=seznamy!$G$2,B19=seznamy!$G$3,B19=seznamy!$G$4,B19=seznamy!$G$5,B19=seznamy!$G$6,B19=seznamy!$G$11,B19=seznamy!$G$12,B19=seznamy!$G$13,B19=seznamy!$G$16,B19=seznamy!$G$21,B19=seznamy!$G$22,B19=seznamy!$G$23,B19=seznamy!$G$24,B19=seznamy!$G$25,B19=seznamy!$G$26,B19=seznamy!$G$28,B19=seznamy!$G$29,B19=seznamy!$G$30,B19=seznamy!$G$32,B19=seznamy!$G$34,B19=seznamy!$G$35,B19=seznamy!$G$36,B19=seznamy!$G$37,B19=seznamy!$G$43,B19=seznamy!$G$45,B19=seznamy!$G$47,B19=seznamy!$G$48),"próza",IF(OR(B19=seznamy!$G$7,B19=seznamy!$G$8,B19=seznamy!$G$9,B19=seznamy!$G$10,B19=seznamy!$G$19,B19=seznamy!$G$27,B19=seznamy!$G$31,B19=seznamy!$G$33,B19=seznamy!$G$38,B19=seznamy!$G$41),"poezie","drama")))</f>
        <v>próza</v>
      </c>
      <c r="I19" s="74"/>
      <c r="K19" s="13" t="b">
        <f t="shared" si="2"/>
        <v>0</v>
      </c>
    </row>
    <row r="20" spans="1:11" ht="20.100000000000001" customHeight="1">
      <c r="A20" s="5" t="str">
        <f t="shared" si="3"/>
        <v/>
      </c>
      <c r="B20" s="44"/>
      <c r="C20" s="71"/>
      <c r="D20" s="71"/>
      <c r="E20" s="71"/>
      <c r="F20" s="71"/>
      <c r="G20" s="72"/>
      <c r="H20" s="73" t="str">
        <f>IF(B20="","",IF(OR(B20=seznamy!$G$2,B20=seznamy!$G$3,B20=seznamy!$G$4,B20=seznamy!$G$5,B20=seznamy!$G$6,B20=seznamy!$G$11,B20=seznamy!$G$12,B20=seznamy!$G$13,B20=seznamy!$G$16,B20=seznamy!$G$21,B20=seznamy!$G$22,B20=seznamy!$G$23,B20=seznamy!$G$24,B20=seznamy!$G$25,B20=seznamy!$G$26,B20=seznamy!$G$28,B20=seznamy!$G$29,B20=seznamy!$G$30,B20=seznamy!$G$32,B20=seznamy!$G$34,B20=seznamy!$G$35,B20=seznamy!$G$36,B20=seznamy!$G$37,B20=seznamy!$G$43,B20=seznamy!$G$45,B20=seznamy!$G$47,B20=seznamy!$G$48),"próza",IF(OR(B20=seznamy!$G$7,B20=seznamy!$G$8,B20=seznamy!$G$9,B20=seznamy!$G$10,B20=seznamy!$G$19,B20=seznamy!$G$27,B20=seznamy!$G$31,B20=seznamy!$G$33,B20=seznamy!$G$38,B20=seznamy!$G$41),"poezie","drama")))</f>
        <v/>
      </c>
      <c r="I20" s="74"/>
      <c r="K20" s="13" t="b">
        <f t="shared" si="2"/>
        <v>0</v>
      </c>
    </row>
    <row r="21" spans="1:11" ht="20.100000000000001" customHeight="1">
      <c r="A21" s="5" t="str">
        <f t="shared" si="3"/>
        <v/>
      </c>
      <c r="B21" s="44"/>
      <c r="C21" s="71"/>
      <c r="D21" s="71"/>
      <c r="E21" s="71"/>
      <c r="F21" s="71"/>
      <c r="G21" s="72"/>
      <c r="H21" s="73" t="str">
        <f>IF(B21="","",IF(OR(B21=seznamy!$G$2,B21=seznamy!$G$3,B21=seznamy!$G$4,B21=seznamy!$G$5,B21=seznamy!$G$6,B21=seznamy!$G$11,B21=seznamy!$G$12,B21=seznamy!$G$13,B21=seznamy!$G$16,B21=seznamy!$G$21,B21=seznamy!$G$22,B21=seznamy!$G$23,B21=seznamy!$G$24,B21=seznamy!$G$25,B21=seznamy!$G$26,B21=seznamy!$G$28,B21=seznamy!$G$29,B21=seznamy!$G$30,B21=seznamy!$G$32,B21=seznamy!$G$34,B21=seznamy!$G$35,B21=seznamy!$G$36,B21=seznamy!$G$37,B21=seznamy!$G$43,B21=seznamy!$G$45,B21=seznamy!$G$47,B21=seznamy!$G$48),"próza",IF(OR(B21=seznamy!$G$7,B21=seznamy!$G$8,B21=seznamy!$G$9,B21=seznamy!$G$10,B21=seznamy!$G$19,B21=seznamy!$G$27,B21=seznamy!$G$31,B21=seznamy!$G$33,B21=seznamy!$G$38,B21=seznamy!$G$41),"poezie","drama")))</f>
        <v/>
      </c>
      <c r="I21" s="74"/>
      <c r="K21" s="13" t="b">
        <f t="shared" si="2"/>
        <v>0</v>
      </c>
    </row>
    <row r="22" spans="1:11" ht="20.100000000000001" customHeight="1">
      <c r="A22" s="5" t="str">
        <f t="shared" si="3"/>
        <v/>
      </c>
      <c r="B22" s="44"/>
      <c r="C22" s="71"/>
      <c r="D22" s="71"/>
      <c r="E22" s="71"/>
      <c r="F22" s="71"/>
      <c r="G22" s="72"/>
      <c r="H22" s="73" t="str">
        <f>IF(B22="","",IF(OR(B22=seznamy!$G$2,B22=seznamy!$G$3,B22=seznamy!$G$4,B22=seznamy!$G$5,B22=seznamy!$G$6,B22=seznamy!$G$11,B22=seznamy!$G$12,B22=seznamy!$G$13,B22=seznamy!$G$16,B22=seznamy!$G$21,B22=seznamy!$G$22,B22=seznamy!$G$23,B22=seznamy!$G$24,B22=seznamy!$G$25,B22=seznamy!$G$26,B22=seznamy!$G$28,B22=seznamy!$G$29,B22=seznamy!$G$30,B22=seznamy!$G$32,B22=seznamy!$G$34,B22=seznamy!$G$35,B22=seznamy!$G$36,B22=seznamy!$G$37,B22=seznamy!$G$43,B22=seznamy!$G$45,B22=seznamy!$G$47,B22=seznamy!$G$48),"próza",IF(OR(B22=seznamy!$G$7,B22=seznamy!$G$8,B22=seznamy!$G$9,B22=seznamy!$G$10,B22=seznamy!$G$19,B22=seznamy!$G$27,B22=seznamy!$G$31,B22=seznamy!$G$33,B22=seznamy!$G$38,B22=seznamy!$G$41),"poezie","drama")))</f>
        <v/>
      </c>
      <c r="I22" s="74"/>
      <c r="K22" s="13" t="b">
        <f t="shared" si="2"/>
        <v>0</v>
      </c>
    </row>
    <row r="23" spans="1:11" ht="20.100000000000001" customHeight="1">
      <c r="A23" s="5" t="str">
        <f t="shared" si="3"/>
        <v/>
      </c>
      <c r="B23" s="44"/>
      <c r="C23" s="71"/>
      <c r="D23" s="71"/>
      <c r="E23" s="71"/>
      <c r="F23" s="71"/>
      <c r="G23" s="72"/>
      <c r="H23" s="73" t="str">
        <f>IF(B23="","",IF(OR(B23=seznamy!$G$2,B23=seznamy!$G$3,B23=seznamy!$G$4,B23=seznamy!$G$5,B23=seznamy!$G$6,B23=seznamy!$G$11,B23=seznamy!$G$12,B23=seznamy!$G$13,B23=seznamy!$G$16,B23=seznamy!$G$21,B23=seznamy!$G$22,B23=seznamy!$G$23,B23=seznamy!$G$24,B23=seznamy!$G$25,B23=seznamy!$G$26,B23=seznamy!$G$28,B23=seznamy!$G$29,B23=seznamy!$G$30,B23=seznamy!$G$32,B23=seznamy!$G$34,B23=seznamy!$G$35,B23=seznamy!$G$36,B23=seznamy!$G$37,B23=seznamy!$G$43,B23=seznamy!$G$45,B23=seznamy!$G$47,B23=seznamy!$G$48),"próza",IF(OR(B23=seznamy!$G$7,B23=seznamy!$G$8,B23=seznamy!$G$9,B23=seznamy!$G$10,B23=seznamy!$G$19,B23=seznamy!$G$27,B23=seznamy!$G$31,B23=seznamy!$G$33,B23=seznamy!$G$38,B23=seznamy!$G$41),"poezie","drama")))</f>
        <v/>
      </c>
      <c r="I23" s="74"/>
      <c r="K23" s="13" t="b">
        <f t="shared" si="2"/>
        <v>0</v>
      </c>
    </row>
    <row r="24" spans="1:11" ht="20.100000000000001" customHeight="1">
      <c r="A24" s="5" t="str">
        <f t="shared" si="3"/>
        <v/>
      </c>
      <c r="B24" s="44"/>
      <c r="C24" s="71"/>
      <c r="D24" s="71"/>
      <c r="E24" s="71"/>
      <c r="F24" s="71"/>
      <c r="G24" s="72"/>
      <c r="H24" s="73" t="str">
        <f>IF(B24="","",IF(OR(B24=seznamy!$G$2,B24=seznamy!$G$3,B24=seznamy!$G$4,B24=seznamy!$G$5,B24=seznamy!$G$6,B24=seznamy!$G$11,B24=seznamy!$G$12,B24=seznamy!$G$13,B24=seznamy!$G$16,B24=seznamy!$G$21,B24=seznamy!$G$22,B24=seznamy!$G$23,B24=seznamy!$G$24,B24=seznamy!$G$25,B24=seznamy!$G$26,B24=seznamy!$G$28,B24=seznamy!$G$29,B24=seznamy!$G$30,B24=seznamy!$G$32,B24=seznamy!$G$34,B24=seznamy!$G$35,B24=seznamy!$G$36,B24=seznamy!$G$37,B24=seznamy!$G$43,B24=seznamy!$G$45,B24=seznamy!$G$47,B24=seznamy!$G$48),"próza",IF(OR(B24=seznamy!$G$7,B24=seznamy!$G$8,B24=seznamy!$G$9,B24=seznamy!$G$10,B24=seznamy!$G$19,B24=seznamy!$G$27,B24=seznamy!$G$31,B24=seznamy!$G$33,B24=seznamy!$G$38,B24=seznamy!$G$41),"poezie","drama")))</f>
        <v/>
      </c>
      <c r="I24" s="74"/>
      <c r="K24" s="13" t="b">
        <f t="shared" si="2"/>
        <v>0</v>
      </c>
    </row>
    <row r="25" spans="1:11" ht="20.100000000000001" customHeight="1" thickBot="1">
      <c r="A25" s="6" t="str">
        <f t="shared" si="3"/>
        <v/>
      </c>
      <c r="B25" s="47"/>
      <c r="C25" s="67"/>
      <c r="D25" s="67"/>
      <c r="E25" s="67"/>
      <c r="F25" s="67"/>
      <c r="G25" s="68"/>
      <c r="H25" s="69" t="str">
        <f>IF(B25="","",IF(OR(B25=seznamy!$G$2,B25=seznamy!$G$3,B25=seznamy!$G$4,B25=seznamy!$G$5,B25=seznamy!$G$6,B25=seznamy!$G$11,B25=seznamy!$G$12,B25=seznamy!$G$13,B25=seznamy!$G$16,B25=seznamy!$G$21,B25=seznamy!$G$22,B25=seznamy!$G$23,B25=seznamy!$G$24,B25=seznamy!$G$25,B25=seznamy!$G$26,B25=seznamy!$G$28,B25=seznamy!$G$29,B25=seznamy!$G$30,B25=seznamy!$G$32,B25=seznamy!$G$34,B25=seznamy!$G$35,B25=seznamy!$G$36,B25=seznamy!$G$37,B25=seznamy!$G$43,B25=seznamy!$G$45,B25=seznamy!$G$47,B25=seznamy!$G$48),"próza",IF(OR(B25=seznamy!$G$7,B25=seznamy!$G$8,B25=seznamy!$G$9,B25=seznamy!$G$10,B25=seznamy!$G$19,B25=seznamy!$G$27,B25=seznamy!$G$31,B25=seznamy!$G$33,B25=seznamy!$G$38,B25=seznamy!$G$41),"poezie","drama")))</f>
        <v/>
      </c>
      <c r="I25" s="70"/>
      <c r="K25" s="13" t="b">
        <f t="shared" si="2"/>
        <v>0</v>
      </c>
    </row>
    <row r="26" spans="1:11">
      <c r="K26" s="18">
        <f>COUNTIF(K15:K25,TRUE)</f>
        <v>0</v>
      </c>
    </row>
    <row r="27" spans="1:11">
      <c r="A27" s="66" t="s">
        <v>7</v>
      </c>
      <c r="B27" s="66"/>
      <c r="C27" s="75">
        <v>43921</v>
      </c>
      <c r="D27" s="75"/>
      <c r="E27" s="75"/>
    </row>
    <row r="34" spans="1:9" ht="15" customHeight="1">
      <c r="E34" s="79" t="s">
        <v>6</v>
      </c>
      <c r="F34" s="79"/>
      <c r="G34" s="79"/>
      <c r="H34" s="79"/>
      <c r="I34" s="79"/>
    </row>
    <row r="39" spans="1:9">
      <c r="A39" s="20" t="s">
        <v>146</v>
      </c>
      <c r="B39" s="20"/>
      <c r="C39" s="20"/>
      <c r="D39" s="20"/>
      <c r="E39" s="20"/>
      <c r="F39" s="20"/>
      <c r="G39" s="20"/>
      <c r="H39" s="20"/>
      <c r="I39" s="20"/>
    </row>
    <row r="40" spans="1:9" ht="30" customHeight="1">
      <c r="A40" s="76" t="s">
        <v>159</v>
      </c>
      <c r="B40" s="76"/>
      <c r="C40" s="76"/>
      <c r="D40" s="78" t="s">
        <v>147</v>
      </c>
      <c r="E40" s="78"/>
      <c r="F40" s="78"/>
      <c r="G40" s="77" t="str">
        <f>IF('strana 1'!C7=0,"Doplňte své jméno a příjmení na 1. straně!",'strana 1'!C7)</f>
        <v>Ondřej Polívka</v>
      </c>
      <c r="H40" s="77"/>
      <c r="I40" s="77"/>
    </row>
  </sheetData>
  <sheetProtection algorithmName="SHA-512" hashValue="0B0JgQVcxau+WQXg9GxHGT3XZKhFZYDezyAWJIjoh35cDbtQOz45Cw7XVQ2YTkGaF3OR8cWBAOOiTfsAXJOD7Q==" saltValue="izCJapARH4L5iETS4P6WzA==" spinCount="100000" sheet="1" objects="1" scenarios="1"/>
  <mergeCells count="55">
    <mergeCell ref="A1:I1"/>
    <mergeCell ref="B2:G2"/>
    <mergeCell ref="H2:I2"/>
    <mergeCell ref="B3:G3"/>
    <mergeCell ref="H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3:I13"/>
    <mergeCell ref="B19:G19"/>
    <mergeCell ref="H19:I19"/>
    <mergeCell ref="B12:G12"/>
    <mergeCell ref="H12:I12"/>
    <mergeCell ref="B14:G14"/>
    <mergeCell ref="H14:I14"/>
    <mergeCell ref="B15:G15"/>
    <mergeCell ref="H15:I15"/>
    <mergeCell ref="B18:G18"/>
    <mergeCell ref="H18:I18"/>
    <mergeCell ref="B17:G17"/>
    <mergeCell ref="H17:I17"/>
    <mergeCell ref="B16:G16"/>
    <mergeCell ref="H16:I16"/>
    <mergeCell ref="B21:G21"/>
    <mergeCell ref="H21:I21"/>
    <mergeCell ref="B20:G20"/>
    <mergeCell ref="B22:G22"/>
    <mergeCell ref="H22:I22"/>
    <mergeCell ref="H20:I20"/>
    <mergeCell ref="A40:C40"/>
    <mergeCell ref="G40:I40"/>
    <mergeCell ref="D40:F40"/>
    <mergeCell ref="E34:I34"/>
    <mergeCell ref="A39:I39"/>
    <mergeCell ref="A27:B27"/>
    <mergeCell ref="B25:G25"/>
    <mergeCell ref="H25:I25"/>
    <mergeCell ref="B23:G23"/>
    <mergeCell ref="H23:I23"/>
    <mergeCell ref="B24:G24"/>
    <mergeCell ref="H24:I24"/>
    <mergeCell ref="C27:E27"/>
  </mergeCells>
  <conditionalFormatting sqref="B3:G12">
    <cfRule type="duplicateValues" dxfId="5" priority="3"/>
  </conditionalFormatting>
  <conditionalFormatting sqref="B15:G25">
    <cfRule type="duplicateValues" dxfId="4" priority="2"/>
  </conditionalFormatting>
  <conditionalFormatting sqref="G40:I40">
    <cfRule type="containsText" dxfId="3" priority="1" operator="containsText" text="Doplňte">
      <formula>NOT(ISERROR(SEARCH("Doplňte",G40)))</formula>
    </cfRule>
  </conditionalFormatting>
  <dataValidations count="2">
    <dataValidation type="list" allowBlank="1" showInputMessage="1" showErrorMessage="1" errorTitle="Chyba!" error="Musíte si vybrat jedno dílo z rozevíracího seznamu!" sqref="B3:G12" xr:uid="{00000000-0002-0000-0100-000000000000}">
      <formula1>svetova20</formula1>
    </dataValidation>
    <dataValidation type="list" allowBlank="1" showInputMessage="1" showErrorMessage="1" errorTitle="Chyba!" error="Vyberte si z rozevíracího seznamu!" sqref="B15:G25" xr:uid="{00000000-0002-0000-0100-000001000000}">
      <formula1>ceska20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50"/>
  <sheetViews>
    <sheetView workbookViewId="0">
      <selection activeCell="C27" sqref="C27"/>
    </sheetView>
  </sheetViews>
  <sheetFormatPr defaultRowHeight="15"/>
  <cols>
    <col min="1" max="1" width="65.28515625" style="1" bestFit="1" customWidth="1"/>
    <col min="2" max="2" width="9.140625" style="1"/>
    <col min="3" max="3" width="71.7109375" style="1" bestFit="1" customWidth="1"/>
    <col min="4" max="4" width="9.140625" style="1"/>
    <col min="5" max="5" width="72.140625" style="1" bestFit="1" customWidth="1"/>
    <col min="6" max="6" width="9.140625" style="1"/>
    <col min="7" max="7" width="64" style="1" bestFit="1" customWidth="1"/>
    <col min="8" max="16384" width="9.140625" style="1"/>
  </cols>
  <sheetData>
    <row r="1" spans="1:7">
      <c r="A1" s="1" t="s">
        <v>30</v>
      </c>
    </row>
    <row r="2" spans="1:7">
      <c r="A2" s="8" t="s">
        <v>11</v>
      </c>
      <c r="B2" s="9"/>
      <c r="C2" s="10" t="s">
        <v>34</v>
      </c>
      <c r="D2" s="9"/>
      <c r="E2" s="10" t="s">
        <v>66</v>
      </c>
      <c r="F2" s="9"/>
      <c r="G2" s="10" t="s">
        <v>99</v>
      </c>
    </row>
    <row r="3" spans="1:7">
      <c r="A3" s="8" t="s">
        <v>12</v>
      </c>
      <c r="B3" s="9"/>
      <c r="C3" s="10" t="s">
        <v>35</v>
      </c>
      <c r="D3" s="9"/>
      <c r="E3" s="10" t="s">
        <v>67</v>
      </c>
      <c r="F3" s="9"/>
      <c r="G3" s="10" t="s">
        <v>100</v>
      </c>
    </row>
    <row r="4" spans="1:7">
      <c r="A4" s="8" t="s">
        <v>13</v>
      </c>
      <c r="B4" s="9"/>
      <c r="C4" s="10" t="s">
        <v>36</v>
      </c>
      <c r="D4" s="9"/>
      <c r="E4" s="10" t="s">
        <v>68</v>
      </c>
      <c r="F4" s="9"/>
      <c r="G4" s="10" t="s">
        <v>101</v>
      </c>
    </row>
    <row r="5" spans="1:7">
      <c r="A5" s="8" t="s">
        <v>14</v>
      </c>
      <c r="B5" s="9"/>
      <c r="C5" s="10" t="s">
        <v>37</v>
      </c>
      <c r="D5" s="9"/>
      <c r="E5" s="10" t="s">
        <v>69</v>
      </c>
      <c r="F5" s="9"/>
      <c r="G5" s="10" t="s">
        <v>102</v>
      </c>
    </row>
    <row r="6" spans="1:7">
      <c r="A6" s="8" t="s">
        <v>15</v>
      </c>
      <c r="B6" s="9"/>
      <c r="C6" s="10" t="s">
        <v>38</v>
      </c>
      <c r="D6" s="9"/>
      <c r="E6" s="10" t="s">
        <v>70</v>
      </c>
      <c r="F6" s="9"/>
      <c r="G6" s="10" t="s">
        <v>103</v>
      </c>
    </row>
    <row r="7" spans="1:7">
      <c r="A7" s="8" t="s">
        <v>16</v>
      </c>
      <c r="B7" s="9"/>
      <c r="C7" s="10" t="s">
        <v>39</v>
      </c>
      <c r="D7" s="9"/>
      <c r="E7" s="10" t="s">
        <v>71</v>
      </c>
      <c r="F7" s="9"/>
      <c r="G7" s="10" t="s">
        <v>104</v>
      </c>
    </row>
    <row r="8" spans="1:7">
      <c r="A8" s="8" t="s">
        <v>17</v>
      </c>
      <c r="B8" s="9"/>
      <c r="C8" s="10" t="s">
        <v>40</v>
      </c>
      <c r="D8" s="9"/>
      <c r="E8" s="10" t="s">
        <v>72</v>
      </c>
      <c r="F8" s="9"/>
      <c r="G8" s="10" t="s">
        <v>105</v>
      </c>
    </row>
    <row r="9" spans="1:7">
      <c r="A9" s="8" t="s">
        <v>18</v>
      </c>
      <c r="B9" s="9"/>
      <c r="C9" s="10" t="s">
        <v>41</v>
      </c>
      <c r="D9" s="9"/>
      <c r="E9" s="10" t="s">
        <v>73</v>
      </c>
      <c r="F9" s="9"/>
      <c r="G9" s="10" t="s">
        <v>106</v>
      </c>
    </row>
    <row r="10" spans="1:7">
      <c r="A10" s="8" t="s">
        <v>19</v>
      </c>
      <c r="B10" s="9"/>
      <c r="C10" s="10" t="s">
        <v>42</v>
      </c>
      <c r="D10" s="9"/>
      <c r="E10" s="10" t="s">
        <v>74</v>
      </c>
      <c r="F10" s="9"/>
      <c r="G10" s="10" t="s">
        <v>107</v>
      </c>
    </row>
    <row r="11" spans="1:7">
      <c r="A11" s="8" t="s">
        <v>20</v>
      </c>
      <c r="B11" s="9"/>
      <c r="C11" s="10" t="s">
        <v>43</v>
      </c>
      <c r="D11" s="9"/>
      <c r="E11" s="10" t="s">
        <v>75</v>
      </c>
      <c r="F11" s="9"/>
      <c r="G11" s="10" t="s">
        <v>108</v>
      </c>
    </row>
    <row r="12" spans="1:7">
      <c r="A12" s="8" t="s">
        <v>21</v>
      </c>
      <c r="B12" s="9"/>
      <c r="C12" s="10" t="s">
        <v>44</v>
      </c>
      <c r="D12" s="9"/>
      <c r="E12" s="10" t="s">
        <v>76</v>
      </c>
      <c r="F12" s="9"/>
      <c r="G12" s="10" t="s">
        <v>109</v>
      </c>
    </row>
    <row r="13" spans="1:7">
      <c r="A13" s="8" t="s">
        <v>22</v>
      </c>
      <c r="B13" s="9"/>
      <c r="C13" s="10" t="s">
        <v>45</v>
      </c>
      <c r="D13" s="9"/>
      <c r="E13" s="10" t="s">
        <v>77</v>
      </c>
      <c r="F13" s="9"/>
      <c r="G13" s="10" t="s">
        <v>110</v>
      </c>
    </row>
    <row r="14" spans="1:7">
      <c r="A14" s="8" t="s">
        <v>23</v>
      </c>
      <c r="B14" s="9"/>
      <c r="C14" s="10" t="s">
        <v>160</v>
      </c>
      <c r="D14" s="9"/>
      <c r="E14" s="10" t="s">
        <v>78</v>
      </c>
      <c r="F14" s="9"/>
      <c r="G14" s="10" t="s">
        <v>111</v>
      </c>
    </row>
    <row r="15" spans="1:7">
      <c r="A15" s="11" t="s">
        <v>157</v>
      </c>
      <c r="B15" s="9"/>
      <c r="C15" s="10" t="s">
        <v>46</v>
      </c>
      <c r="D15" s="9"/>
      <c r="E15" s="10" t="s">
        <v>79</v>
      </c>
      <c r="F15" s="9"/>
      <c r="G15" s="10" t="s">
        <v>112</v>
      </c>
    </row>
    <row r="16" spans="1:7">
      <c r="A16" s="8" t="s">
        <v>24</v>
      </c>
      <c r="B16" s="9"/>
      <c r="C16" s="10" t="s">
        <v>47</v>
      </c>
      <c r="D16" s="9"/>
      <c r="E16" s="10" t="s">
        <v>80</v>
      </c>
      <c r="F16" s="9"/>
      <c r="G16" s="10" t="s">
        <v>113</v>
      </c>
    </row>
    <row r="17" spans="1:7">
      <c r="A17" s="8" t="s">
        <v>25</v>
      </c>
      <c r="B17" s="9"/>
      <c r="C17" s="10" t="s">
        <v>48</v>
      </c>
      <c r="D17" s="9"/>
      <c r="E17" s="10" t="s">
        <v>81</v>
      </c>
      <c r="F17" s="9"/>
      <c r="G17" s="10" t="s">
        <v>114</v>
      </c>
    </row>
    <row r="18" spans="1:7">
      <c r="A18" s="8" t="s">
        <v>26</v>
      </c>
      <c r="B18" s="9"/>
      <c r="C18" s="10" t="s">
        <v>49</v>
      </c>
      <c r="D18" s="9"/>
      <c r="E18" s="10" t="s">
        <v>82</v>
      </c>
      <c r="F18" s="9"/>
      <c r="G18" s="10" t="s">
        <v>115</v>
      </c>
    </row>
    <row r="19" spans="1:7">
      <c r="A19" s="8" t="s">
        <v>27</v>
      </c>
      <c r="B19" s="9"/>
      <c r="C19" s="10" t="s">
        <v>50</v>
      </c>
      <c r="D19" s="9"/>
      <c r="E19" s="10" t="s">
        <v>83</v>
      </c>
      <c r="F19" s="9"/>
      <c r="G19" s="10" t="s">
        <v>116</v>
      </c>
    </row>
    <row r="20" spans="1:7">
      <c r="A20" s="9" t="s">
        <v>10</v>
      </c>
      <c r="B20" s="9"/>
      <c r="C20" s="10" t="s">
        <v>51</v>
      </c>
      <c r="D20" s="9"/>
      <c r="E20" s="10" t="s">
        <v>84</v>
      </c>
      <c r="F20" s="9"/>
      <c r="G20" s="10" t="s">
        <v>117</v>
      </c>
    </row>
    <row r="21" spans="1:7">
      <c r="A21" s="9"/>
      <c r="B21" s="9"/>
      <c r="C21" s="10" t="s">
        <v>52</v>
      </c>
      <c r="D21" s="9"/>
      <c r="E21" s="10" t="s">
        <v>85</v>
      </c>
      <c r="F21" s="9"/>
      <c r="G21" s="10" t="s">
        <v>118</v>
      </c>
    </row>
    <row r="22" spans="1:7">
      <c r="A22" s="9"/>
      <c r="B22" s="9"/>
      <c r="C22" s="10" t="s">
        <v>53</v>
      </c>
      <c r="D22" s="9"/>
      <c r="E22" s="10" t="s">
        <v>86</v>
      </c>
      <c r="F22" s="9"/>
      <c r="G22" s="10" t="s">
        <v>119</v>
      </c>
    </row>
    <row r="23" spans="1:7">
      <c r="A23" s="9"/>
      <c r="B23" s="9"/>
      <c r="C23" s="10" t="s">
        <v>54</v>
      </c>
      <c r="D23" s="9"/>
      <c r="E23" s="10" t="s">
        <v>87</v>
      </c>
      <c r="F23" s="9"/>
      <c r="G23" s="10" t="s">
        <v>120</v>
      </c>
    </row>
    <row r="24" spans="1:7">
      <c r="A24" s="9"/>
      <c r="B24" s="9"/>
      <c r="C24" s="10" t="s">
        <v>55</v>
      </c>
      <c r="D24" s="9"/>
      <c r="E24" s="10" t="s">
        <v>88</v>
      </c>
      <c r="F24" s="9"/>
      <c r="G24" s="10" t="s">
        <v>121</v>
      </c>
    </row>
    <row r="25" spans="1:7">
      <c r="A25" s="9"/>
      <c r="B25" s="9"/>
      <c r="C25" s="10" t="s">
        <v>56</v>
      </c>
      <c r="D25" s="9"/>
      <c r="E25" s="10" t="s">
        <v>89</v>
      </c>
      <c r="F25" s="9"/>
      <c r="G25" s="10" t="s">
        <v>122</v>
      </c>
    </row>
    <row r="26" spans="1:7">
      <c r="A26" s="9"/>
      <c r="B26" s="9"/>
      <c r="C26" s="10" t="s">
        <v>57</v>
      </c>
      <c r="D26" s="9"/>
      <c r="E26" s="10" t="s">
        <v>90</v>
      </c>
      <c r="F26" s="9"/>
      <c r="G26" s="10" t="s">
        <v>123</v>
      </c>
    </row>
    <row r="27" spans="1:7">
      <c r="A27" s="9"/>
      <c r="B27" s="9"/>
      <c r="C27" s="10" t="s">
        <v>58</v>
      </c>
      <c r="D27" s="9"/>
      <c r="E27" s="10" t="s">
        <v>91</v>
      </c>
      <c r="F27" s="9"/>
      <c r="G27" s="10" t="s">
        <v>124</v>
      </c>
    </row>
    <row r="28" spans="1:7">
      <c r="A28" s="9"/>
      <c r="B28" s="9"/>
      <c r="C28" s="10" t="s">
        <v>59</v>
      </c>
      <c r="D28" s="9"/>
      <c r="E28" s="10" t="s">
        <v>92</v>
      </c>
      <c r="F28" s="9"/>
      <c r="G28" s="10" t="s">
        <v>125</v>
      </c>
    </row>
    <row r="29" spans="1:7">
      <c r="A29" s="9"/>
      <c r="B29" s="9"/>
      <c r="C29" s="10" t="s">
        <v>60</v>
      </c>
      <c r="D29" s="9"/>
      <c r="E29" s="10" t="s">
        <v>93</v>
      </c>
      <c r="F29" s="9"/>
      <c r="G29" s="10" t="s">
        <v>126</v>
      </c>
    </row>
    <row r="30" spans="1:7">
      <c r="A30" s="9"/>
      <c r="B30" s="9"/>
      <c r="C30" s="12" t="s">
        <v>61</v>
      </c>
      <c r="D30" s="9"/>
      <c r="E30" s="10" t="s">
        <v>94</v>
      </c>
      <c r="F30" s="9"/>
      <c r="G30" s="10" t="s">
        <v>127</v>
      </c>
    </row>
    <row r="31" spans="1:7">
      <c r="A31" s="9"/>
      <c r="B31" s="9"/>
      <c r="C31" s="9"/>
      <c r="D31" s="9"/>
      <c r="E31" s="10" t="s">
        <v>95</v>
      </c>
      <c r="F31" s="9"/>
      <c r="G31" s="10" t="s">
        <v>128</v>
      </c>
    </row>
    <row r="32" spans="1:7">
      <c r="A32" s="9"/>
      <c r="B32" s="9"/>
      <c r="C32" s="9"/>
      <c r="D32" s="9"/>
      <c r="E32" s="10" t="s">
        <v>96</v>
      </c>
      <c r="F32" s="9"/>
      <c r="G32" s="10" t="s">
        <v>129</v>
      </c>
    </row>
    <row r="33" spans="1:7">
      <c r="A33" s="9"/>
      <c r="B33" s="9"/>
      <c r="C33" s="9"/>
      <c r="D33" s="9"/>
      <c r="E33" s="10" t="s">
        <v>97</v>
      </c>
      <c r="F33" s="9"/>
      <c r="G33" s="10" t="s">
        <v>130</v>
      </c>
    </row>
    <row r="34" spans="1:7">
      <c r="A34" s="9"/>
      <c r="B34" s="9"/>
      <c r="C34" s="9"/>
      <c r="D34" s="9"/>
      <c r="E34" s="10" t="s">
        <v>98</v>
      </c>
      <c r="F34" s="9"/>
      <c r="G34" s="10" t="s">
        <v>131</v>
      </c>
    </row>
    <row r="35" spans="1:7">
      <c r="A35" s="9"/>
      <c r="B35" s="9"/>
      <c r="C35" s="9"/>
      <c r="D35" s="9"/>
      <c r="E35" s="10"/>
      <c r="F35" s="9"/>
      <c r="G35" s="10" t="s">
        <v>132</v>
      </c>
    </row>
    <row r="36" spans="1:7">
      <c r="A36" s="9"/>
      <c r="B36" s="9"/>
      <c r="C36" s="9"/>
      <c r="D36" s="9"/>
      <c r="E36" s="10"/>
      <c r="F36" s="9"/>
      <c r="G36" s="10" t="s">
        <v>133</v>
      </c>
    </row>
    <row r="37" spans="1:7">
      <c r="A37" s="9"/>
      <c r="B37" s="9"/>
      <c r="C37" s="9"/>
      <c r="D37" s="9"/>
      <c r="E37" s="9"/>
      <c r="F37" s="9"/>
      <c r="G37" s="10" t="s">
        <v>134</v>
      </c>
    </row>
    <row r="38" spans="1:7">
      <c r="A38" s="9"/>
      <c r="B38" s="9"/>
      <c r="C38" s="9"/>
      <c r="D38" s="9"/>
      <c r="E38" s="9"/>
      <c r="F38" s="9"/>
      <c r="G38" s="10" t="s">
        <v>135</v>
      </c>
    </row>
    <row r="39" spans="1:7">
      <c r="A39" s="9"/>
      <c r="B39" s="9"/>
      <c r="C39" s="9"/>
      <c r="D39" s="9"/>
      <c r="E39" s="9"/>
      <c r="F39" s="9"/>
      <c r="G39" s="10" t="s">
        <v>136</v>
      </c>
    </row>
    <row r="40" spans="1:7">
      <c r="A40" s="9"/>
      <c r="B40" s="9"/>
      <c r="C40" s="9"/>
      <c r="D40" s="9"/>
      <c r="E40" s="9"/>
      <c r="F40" s="9"/>
      <c r="G40" s="10" t="s">
        <v>137</v>
      </c>
    </row>
    <row r="41" spans="1:7">
      <c r="A41" s="9"/>
      <c r="B41" s="9"/>
      <c r="C41" s="9"/>
      <c r="D41" s="9"/>
      <c r="E41" s="9"/>
      <c r="F41" s="9"/>
      <c r="G41" s="10" t="s">
        <v>138</v>
      </c>
    </row>
    <row r="42" spans="1:7">
      <c r="A42" s="9"/>
      <c r="B42" s="9"/>
      <c r="C42" s="9"/>
      <c r="D42" s="9"/>
      <c r="E42" s="9"/>
      <c r="F42" s="9"/>
      <c r="G42" s="10" t="s">
        <v>139</v>
      </c>
    </row>
    <row r="43" spans="1:7">
      <c r="A43" s="9"/>
      <c r="B43" s="9"/>
      <c r="C43" s="9"/>
      <c r="D43" s="9"/>
      <c r="E43" s="9"/>
      <c r="F43" s="9"/>
      <c r="G43" s="10" t="s">
        <v>140</v>
      </c>
    </row>
    <row r="44" spans="1:7">
      <c r="A44" s="9"/>
      <c r="B44" s="9"/>
      <c r="C44" s="9"/>
      <c r="D44" s="9"/>
      <c r="E44" s="9"/>
      <c r="F44" s="9"/>
      <c r="G44" s="10" t="s">
        <v>141</v>
      </c>
    </row>
    <row r="45" spans="1:7">
      <c r="A45" s="9"/>
      <c r="B45" s="9"/>
      <c r="C45" s="9"/>
      <c r="D45" s="9"/>
      <c r="E45" s="9"/>
      <c r="F45" s="9"/>
      <c r="G45" s="10" t="s">
        <v>142</v>
      </c>
    </row>
    <row r="46" spans="1:7">
      <c r="A46" s="9"/>
      <c r="B46" s="9"/>
      <c r="C46" s="9"/>
      <c r="D46" s="9"/>
      <c r="E46" s="9"/>
      <c r="F46" s="9"/>
      <c r="G46" s="10" t="s">
        <v>143</v>
      </c>
    </row>
    <row r="47" spans="1:7">
      <c r="A47" s="9"/>
      <c r="B47" s="9"/>
      <c r="C47" s="9"/>
      <c r="D47" s="9"/>
      <c r="E47" s="9"/>
      <c r="F47" s="9"/>
      <c r="G47" s="10" t="s">
        <v>144</v>
      </c>
    </row>
    <row r="48" spans="1:7">
      <c r="A48" s="9"/>
      <c r="B48" s="9"/>
      <c r="C48" s="9"/>
      <c r="D48" s="9"/>
      <c r="E48" s="9"/>
      <c r="F48" s="9"/>
      <c r="G48" s="10" t="s">
        <v>145</v>
      </c>
    </row>
    <row r="49" spans="1:6">
      <c r="A49" s="9"/>
      <c r="B49" s="9"/>
      <c r="C49" s="9"/>
      <c r="D49" s="9"/>
      <c r="E49" s="9"/>
      <c r="F49" s="9"/>
    </row>
    <row r="50" spans="1:6">
      <c r="C50" s="9"/>
    </row>
  </sheetData>
  <conditionalFormatting sqref="A1:XFD1048576">
    <cfRule type="duplicateValues" dxfId="2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S19"/>
  <sheetViews>
    <sheetView workbookViewId="0">
      <selection activeCell="C27" sqref="C27"/>
    </sheetView>
  </sheetViews>
  <sheetFormatPr defaultRowHeight="15"/>
  <cols>
    <col min="1" max="1" width="16.28515625" bestFit="1" customWidth="1"/>
  </cols>
  <sheetData>
    <row r="1" spans="1:19">
      <c r="B1" s="80" t="s">
        <v>149</v>
      </c>
      <c r="C1" s="80"/>
      <c r="D1" s="80" t="s">
        <v>150</v>
      </c>
      <c r="E1" s="80"/>
      <c r="F1" s="80" t="s">
        <v>151</v>
      </c>
      <c r="G1" s="80"/>
      <c r="H1" s="80" t="s">
        <v>152</v>
      </c>
      <c r="I1" s="80"/>
      <c r="J1" s="80" t="s">
        <v>153</v>
      </c>
      <c r="K1" s="80"/>
    </row>
    <row r="2" spans="1:19">
      <c r="A2" t="s">
        <v>148</v>
      </c>
      <c r="B2">
        <f>8-COUNTIF('strana 1'!B13:B20,"")</f>
        <v>5</v>
      </c>
      <c r="C2">
        <f>IF(B2&gt;=2,0,2-B2)</f>
        <v>0</v>
      </c>
      <c r="D2">
        <f>9-COUNTIF('strana 1'!B23:B31,"")</f>
        <v>5</v>
      </c>
      <c r="E2">
        <f>IF(D2&gt;=3,0,3-D2)</f>
        <v>0</v>
      </c>
      <c r="F2">
        <f>10-COUNTIF('strana 2'!B3:B12,"")</f>
        <v>5</v>
      </c>
      <c r="G2">
        <f>IF(F2&gt;=4,0,4-F2)</f>
        <v>0</v>
      </c>
      <c r="H2">
        <f>11-COUNTIF('strana 2'!B15:B25,"")</f>
        <v>5</v>
      </c>
      <c r="I2">
        <f>IF(H2&gt;=5,0,5-H2)</f>
        <v>0</v>
      </c>
      <c r="J2">
        <f>IF((B2+D2+F2+H2)&gt;=20,0,20-(B2+D2+F2+H2))</f>
        <v>0</v>
      </c>
      <c r="K2">
        <f>IF((C2+E2+G2+I2)&gt;0,(C2+E2+G2+I2),0)</f>
        <v>0</v>
      </c>
    </row>
    <row r="4" spans="1:19">
      <c r="B4" s="80" t="s">
        <v>149</v>
      </c>
      <c r="C4" s="80"/>
      <c r="D4" s="80"/>
      <c r="E4" s="80" t="s">
        <v>150</v>
      </c>
      <c r="F4" s="80"/>
      <c r="G4" s="80"/>
      <c r="H4" s="80" t="s">
        <v>151</v>
      </c>
      <c r="I4" s="80"/>
      <c r="J4" s="80"/>
      <c r="K4" s="80" t="s">
        <v>155</v>
      </c>
      <c r="L4" s="80"/>
      <c r="M4" s="80"/>
      <c r="N4" s="80" t="s">
        <v>153</v>
      </c>
      <c r="O4" s="80"/>
      <c r="P4" s="80"/>
      <c r="Q4" s="80" t="s">
        <v>156</v>
      </c>
      <c r="R4" s="80"/>
      <c r="S4" s="80"/>
    </row>
    <row r="5" spans="1:19">
      <c r="B5" s="7" t="s">
        <v>31</v>
      </c>
      <c r="C5" s="7" t="s">
        <v>32</v>
      </c>
      <c r="D5" s="7" t="s">
        <v>33</v>
      </c>
      <c r="E5" s="7" t="s">
        <v>31</v>
      </c>
      <c r="F5" s="7" t="s">
        <v>32</v>
      </c>
      <c r="G5" s="7" t="s">
        <v>33</v>
      </c>
      <c r="H5" s="7" t="s">
        <v>31</v>
      </c>
      <c r="I5" s="7" t="s">
        <v>32</v>
      </c>
      <c r="J5" s="7" t="s">
        <v>33</v>
      </c>
      <c r="K5" s="7" t="s">
        <v>31</v>
      </c>
      <c r="L5" s="7" t="s">
        <v>32</v>
      </c>
      <c r="M5" s="7" t="s">
        <v>33</v>
      </c>
      <c r="N5" s="7" t="s">
        <v>31</v>
      </c>
      <c r="O5" s="7" t="s">
        <v>32</v>
      </c>
      <c r="P5" s="7" t="s">
        <v>33</v>
      </c>
      <c r="Q5" s="7" t="s">
        <v>31</v>
      </c>
      <c r="R5" s="7" t="s">
        <v>32</v>
      </c>
      <c r="S5" s="7" t="s">
        <v>33</v>
      </c>
    </row>
    <row r="6" spans="1:19">
      <c r="A6" t="s">
        <v>154</v>
      </c>
      <c r="B6" s="7">
        <f>COUNTIF('strana 1'!$H$13:$I$20,B5)</f>
        <v>1</v>
      </c>
      <c r="C6" s="7">
        <f>COUNTIF('strana 1'!$H$13:$I$20,C5)</f>
        <v>2</v>
      </c>
      <c r="D6" s="7">
        <f>COUNTIF('strana 1'!$H$13:$I$20,D5)</f>
        <v>2</v>
      </c>
      <c r="E6" s="7">
        <f>COUNTIF('strana 1'!$H$23:$I$31,E5)</f>
        <v>2</v>
      </c>
      <c r="F6" s="7">
        <f>COUNTIF('strana 1'!$H$23:$I$31,F5)</f>
        <v>2</v>
      </c>
      <c r="G6" s="7">
        <f>COUNTIF('strana 1'!$H$23:$I$31,G5)</f>
        <v>1</v>
      </c>
      <c r="H6" s="7">
        <f>COUNTIF('strana 2'!$H$3:$I$12,H5)</f>
        <v>5</v>
      </c>
      <c r="I6" s="7">
        <f>COUNTIF('strana 2'!$H$3:$I$12,I5)</f>
        <v>0</v>
      </c>
      <c r="J6" s="7">
        <f>COUNTIF('strana 2'!$H$3:$I$12,J5)</f>
        <v>0</v>
      </c>
      <c r="K6" s="7">
        <f>COUNTIF('strana 2'!$H$15:$I$25,K5)</f>
        <v>4</v>
      </c>
      <c r="L6" s="7">
        <f>COUNTIF('strana 2'!$H$15:$I$25,L5)</f>
        <v>0</v>
      </c>
      <c r="M6" s="7">
        <f>COUNTIF('strana 2'!$H$15:$I$25,M5)</f>
        <v>1</v>
      </c>
      <c r="N6" s="7">
        <f>SUM(B6,E6,H6,K6)</f>
        <v>12</v>
      </c>
      <c r="O6" s="7">
        <f t="shared" ref="O6" si="0">SUM(C6,F6,I6,L6)</f>
        <v>4</v>
      </c>
      <c r="P6" s="7">
        <f>SUM(D6,G6,J6,M6)</f>
        <v>4</v>
      </c>
      <c r="Q6" s="7">
        <f>IF(N6&lt;2,2-N6,0)</f>
        <v>0</v>
      </c>
      <c r="R6" s="7">
        <f>IF(O6&lt;2,2-O6,0)</f>
        <v>0</v>
      </c>
      <c r="S6" s="7">
        <f>IF(P6&lt;2,2-P6,0)</f>
        <v>0</v>
      </c>
    </row>
    <row r="14" spans="1:19">
      <c r="A14" s="83" t="str">
        <f>IF(SUM(B2,D2,F2,H2)=0,"",IF(J2&gt;0,"POZOR! Nemáte alespoň 20 literárních děl!",""))</f>
        <v/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9">
      <c r="A15" s="83" t="str">
        <f>IF(SUM(B2,D2,F2,H2)=0,"",IF(K2&gt;0,"POZOR! V jedné nebo více kategoriích není alespoň minimální předepsaný počet literárních děl!",""))</f>
        <v/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9">
      <c r="A16" s="83" t="str">
        <f>IF(SUM(B2,D2,F2,H2)=0,"",IF(SUM(Q6:S6)=0,"","POZOR! Nemáš početně správně zastoupenou prózu, poezii a drama! Od každého musíš mít minimálně dvě díla!"))</f>
        <v/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>
      <c r="A17" s="81" t="str">
        <f>IF(SUM(B2,D2,F2,H2)=0,"",IF(SUM('strana 1'!K21,'strana 1'!K32,'strana 2'!K13,'strana 2'!K26)&gt;0,"POZOR! Některé dílo nebo některá díla tam máš vícekrát než jednou! Tyto položky jsou červeným písmem na růžovém podkladě.",""))</f>
        <v/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9" spans="1:11">
      <c r="A19" s="82" t="str">
        <f>IF(SUM(B2,D2,F2,H2)=0,"",IF(SUM(J2,K2,Q6,R6,S6)&gt;0,"Takto vyplněný seznam nelze odevzdat! Nejprve odstraňte chyby!",""))</f>
        <v/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</sheetData>
  <mergeCells count="16">
    <mergeCell ref="B1:C1"/>
    <mergeCell ref="D1:E1"/>
    <mergeCell ref="F1:G1"/>
    <mergeCell ref="H1:I1"/>
    <mergeCell ref="J1:K1"/>
    <mergeCell ref="N4:P4"/>
    <mergeCell ref="Q4:S4"/>
    <mergeCell ref="A17:K17"/>
    <mergeCell ref="A19:K19"/>
    <mergeCell ref="A15:K15"/>
    <mergeCell ref="A16:K16"/>
    <mergeCell ref="B4:D4"/>
    <mergeCell ref="E4:G4"/>
    <mergeCell ref="H4:J4"/>
    <mergeCell ref="A14:K14"/>
    <mergeCell ref="K4:M4"/>
  </mergeCells>
  <conditionalFormatting sqref="J2">
    <cfRule type="cellIs" dxfId="1" priority="2" operator="greaterThan">
      <formula>0</formula>
    </cfRule>
  </conditionalFormatting>
  <conditionalFormatting sqref="K2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strana 1</vt:lpstr>
      <vt:lpstr>strana 2</vt:lpstr>
      <vt:lpstr>seznamy</vt:lpstr>
      <vt:lpstr>kontrola</vt:lpstr>
      <vt:lpstr>_19stol</vt:lpstr>
      <vt:lpstr>ceska20</vt:lpstr>
      <vt:lpstr>do18stol</vt:lpstr>
      <vt:lpstr>'strana 1'!Oblast_tisku</vt:lpstr>
      <vt:lpstr>'strana 2'!Oblast_tisku</vt:lpstr>
      <vt:lpstr>seznamy!OLE_LINK3</vt:lpstr>
      <vt:lpstr>stoleti19a</vt:lpstr>
      <vt:lpstr>svetova20</vt:lpstr>
      <vt:lpstr>v19stol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 Císař</cp:lastModifiedBy>
  <cp:lastPrinted>2020-05-24T06:09:01Z</cp:lastPrinted>
  <dcterms:created xsi:type="dcterms:W3CDTF">2011-03-12T16:15:46Z</dcterms:created>
  <dcterms:modified xsi:type="dcterms:W3CDTF">2020-05-24T06:09:11Z</dcterms:modified>
</cp:coreProperties>
</file>